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Downloads\"/>
    </mc:Choice>
  </mc:AlternateContent>
  <bookViews>
    <workbookView xWindow="0" yWindow="0" windowWidth="20490" windowHeight="7755" activeTab="2"/>
  </bookViews>
  <sheets>
    <sheet name="TAREA II EXCEL FINANCIERO" sheetId="13" r:id="rId1"/>
    <sheet name="Francés" sheetId="26" r:id="rId2"/>
    <sheet name="Alemán" sheetId="37" r:id="rId3"/>
    <sheet name="Ejercicios (2)" sheetId="25" state="hidden" r:id="rId4"/>
  </sheets>
  <definedNames>
    <definedName name="DIEZ_M">#REF!</definedName>
    <definedName name="DIEZ_MI">#REF!</definedName>
    <definedName name="Meta_trimestral">#REF!</definedName>
    <definedName name="NUEVE_M">#REF!</definedName>
    <definedName name="NUEVE_MI">#REF!</definedName>
    <definedName name="OCHO_M">#REF!</definedName>
    <definedName name="OCHO_MI">#REF!</definedName>
    <definedName name="OCHO_Millones">#REF!</definedName>
    <definedName name="solver_eng" localSheetId="2" hidden="1">1</definedName>
    <definedName name="solver_eng" localSheetId="3" hidden="1">1</definedName>
    <definedName name="solver_eng" localSheetId="1" hidden="1">1</definedName>
    <definedName name="solver_neg" localSheetId="2" hidden="1">1</definedName>
    <definedName name="solver_neg" localSheetId="3" hidden="1">1</definedName>
    <definedName name="solver_neg" localSheetId="1" hidden="1">1</definedName>
    <definedName name="solver_num" localSheetId="2" hidden="1">0</definedName>
    <definedName name="solver_num" localSheetId="3" hidden="1">0</definedName>
    <definedName name="solver_num" localSheetId="1" hidden="1">0</definedName>
    <definedName name="solver_opt" localSheetId="2" hidden="1">Alemán!#REF!</definedName>
    <definedName name="solver_opt" localSheetId="3" hidden="1">'Ejercicios (2)'!$H$32</definedName>
    <definedName name="solver_opt" localSheetId="1" hidden="1">Francés!#REF!</definedName>
    <definedName name="solver_typ" localSheetId="2" hidden="1">1</definedName>
    <definedName name="solver_typ" localSheetId="3" hidden="1">1</definedName>
    <definedName name="solver_typ" localSheetId="1" hidden="1">1</definedName>
    <definedName name="solver_val" localSheetId="2" hidden="1">0</definedName>
    <definedName name="solver_val" localSheetId="3" hidden="1">0</definedName>
    <definedName name="solver_val" localSheetId="1" hidden="1">0</definedName>
    <definedName name="solver_ver" localSheetId="2" hidden="1">3</definedName>
    <definedName name="solver_ver" localSheetId="3" hidden="1">3</definedName>
    <definedName name="solver_ver" localSheetId="1" hidde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6" i="37" l="1"/>
  <c r="I67" i="37"/>
  <c r="I68" i="37"/>
  <c r="I69" i="37"/>
  <c r="I70" i="37"/>
  <c r="I71" i="37"/>
  <c r="I72" i="37"/>
  <c r="I73" i="37"/>
  <c r="I74" i="37"/>
  <c r="I75" i="37"/>
  <c r="I76" i="37"/>
  <c r="I77" i="37"/>
  <c r="I78" i="37"/>
  <c r="I79" i="37"/>
  <c r="I80" i="37"/>
  <c r="I81" i="37"/>
  <c r="I82" i="37"/>
  <c r="I83" i="37"/>
  <c r="I84" i="37"/>
  <c r="I85" i="37"/>
  <c r="I86" i="37"/>
  <c r="I87" i="37"/>
  <c r="I88" i="37"/>
  <c r="I89" i="37"/>
  <c r="I90" i="37"/>
  <c r="I91" i="37"/>
  <c r="I45" i="37"/>
  <c r="I46" i="37"/>
  <c r="I47" i="37"/>
  <c r="I48" i="37"/>
  <c r="I49" i="37"/>
  <c r="I50" i="37"/>
  <c r="I51" i="37"/>
  <c r="I52" i="37"/>
  <c r="I53" i="37"/>
  <c r="I54" i="37"/>
  <c r="I55" i="37"/>
  <c r="I56" i="37"/>
  <c r="I57" i="37"/>
  <c r="I58" i="37"/>
  <c r="I59" i="37"/>
  <c r="I60" i="37"/>
  <c r="I61" i="37"/>
  <c r="I62" i="37"/>
  <c r="I63" i="37"/>
  <c r="I64" i="37"/>
  <c r="I65" i="37"/>
  <c r="I44" i="37"/>
  <c r="I22" i="37"/>
  <c r="I23" i="37"/>
  <c r="I24" i="37"/>
  <c r="I25" i="37"/>
  <c r="I26" i="37"/>
  <c r="I27" i="37"/>
  <c r="I28" i="37"/>
  <c r="I29" i="37"/>
  <c r="I30" i="37"/>
  <c r="I31" i="37"/>
  <c r="I32" i="37"/>
  <c r="I21" i="37"/>
  <c r="I141" i="26"/>
  <c r="I142"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96" i="26"/>
  <c r="I97" i="26"/>
  <c r="I98" i="26"/>
  <c r="I99" i="26"/>
  <c r="I100" i="26"/>
  <c r="I101" i="26"/>
  <c r="I102" i="26"/>
  <c r="I103" i="26"/>
  <c r="I104" i="26"/>
  <c r="I105" i="26"/>
  <c r="I106" i="26"/>
  <c r="I107" i="26"/>
  <c r="I108" i="26"/>
  <c r="I109" i="26"/>
  <c r="I110" i="26"/>
  <c r="I111" i="26"/>
  <c r="I112" i="26"/>
  <c r="I113" i="26"/>
  <c r="I114" i="26"/>
  <c r="I115" i="26"/>
  <c r="I116" i="26"/>
  <c r="I95" i="26"/>
  <c r="I79" i="26"/>
  <c r="I80" i="26"/>
  <c r="I81" i="26"/>
  <c r="I82" i="26"/>
  <c r="I83" i="26"/>
  <c r="I84" i="26"/>
  <c r="I58" i="26"/>
  <c r="I59" i="26"/>
  <c r="I60" i="26"/>
  <c r="I61" i="26"/>
  <c r="I62" i="26"/>
  <c r="I63" i="26"/>
  <c r="I64" i="26"/>
  <c r="I65" i="26"/>
  <c r="I66" i="26"/>
  <c r="I67" i="26"/>
  <c r="I68" i="26"/>
  <c r="I69" i="26"/>
  <c r="I70" i="26"/>
  <c r="I71" i="26"/>
  <c r="I72" i="26"/>
  <c r="I73" i="26"/>
  <c r="I74" i="26"/>
  <c r="I75" i="26"/>
  <c r="I76" i="26"/>
  <c r="I77" i="26"/>
  <c r="I78" i="26"/>
  <c r="I37" i="26"/>
  <c r="I38" i="26"/>
  <c r="I39" i="26"/>
  <c r="I40" i="26"/>
  <c r="I41" i="26"/>
  <c r="I42" i="26"/>
  <c r="I43" i="26"/>
  <c r="I44" i="26"/>
  <c r="I45" i="26"/>
  <c r="I46" i="26"/>
  <c r="I47" i="26"/>
  <c r="I48" i="26"/>
  <c r="I49" i="26"/>
  <c r="I50" i="26"/>
  <c r="I51" i="26"/>
  <c r="I52" i="26"/>
  <c r="I53" i="26"/>
  <c r="I54" i="26"/>
  <c r="I55" i="26"/>
  <c r="I56" i="26"/>
  <c r="I57" i="26"/>
  <c r="I22" i="26"/>
  <c r="I23" i="26"/>
  <c r="I24" i="26"/>
  <c r="I25" i="26"/>
  <c r="I26" i="26"/>
  <c r="I27" i="26"/>
  <c r="I28" i="26"/>
  <c r="I29" i="26"/>
  <c r="I30" i="26"/>
  <c r="I31" i="26"/>
  <c r="I32" i="26"/>
  <c r="I33" i="26"/>
  <c r="I34" i="26"/>
  <c r="I35" i="26"/>
  <c r="I36" i="26"/>
  <c r="I21" i="26"/>
  <c r="B11" i="13" l="1"/>
  <c r="F9" i="37"/>
  <c r="M45" i="37"/>
  <c r="M46" i="37"/>
  <c r="M47" i="37"/>
  <c r="M48" i="37"/>
  <c r="M49" i="37"/>
  <c r="M50" i="37"/>
  <c r="M51" i="37"/>
  <c r="M52" i="37"/>
  <c r="M53" i="37"/>
  <c r="M54" i="37"/>
  <c r="M55" i="37"/>
  <c r="M56" i="37"/>
  <c r="M57" i="37"/>
  <c r="M58" i="37"/>
  <c r="M59" i="37"/>
  <c r="M60" i="37"/>
  <c r="M61" i="37"/>
  <c r="M62" i="37"/>
  <c r="M63" i="37"/>
  <c r="M64" i="37"/>
  <c r="M65" i="37"/>
  <c r="M66" i="37"/>
  <c r="M67" i="37"/>
  <c r="M68" i="37"/>
  <c r="M69" i="37"/>
  <c r="M70" i="37"/>
  <c r="M71" i="37"/>
  <c r="M72" i="37"/>
  <c r="M73" i="37"/>
  <c r="M74" i="37"/>
  <c r="M75" i="37"/>
  <c r="M76" i="37"/>
  <c r="M77" i="37"/>
  <c r="M78" i="37"/>
  <c r="M79" i="37"/>
  <c r="M80" i="37"/>
  <c r="M81" i="37"/>
  <c r="M82" i="37"/>
  <c r="M83" i="37"/>
  <c r="M84" i="37"/>
  <c r="M85" i="37"/>
  <c r="M86" i="37"/>
  <c r="M87" i="37"/>
  <c r="M88" i="37"/>
  <c r="M89" i="37"/>
  <c r="M90" i="37"/>
  <c r="M91" i="37"/>
  <c r="M44" i="37"/>
  <c r="M22" i="37"/>
  <c r="M23" i="37"/>
  <c r="M24" i="37"/>
  <c r="M25" i="37"/>
  <c r="M26" i="37"/>
  <c r="M27" i="37"/>
  <c r="M28" i="37"/>
  <c r="M29" i="37"/>
  <c r="M30" i="37"/>
  <c r="M31" i="37"/>
  <c r="M32" i="37"/>
  <c r="M21" i="37"/>
  <c r="F9"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76" i="26"/>
  <c r="M77" i="26"/>
  <c r="M78" i="26"/>
  <c r="M79" i="26"/>
  <c r="M80" i="26"/>
  <c r="M81" i="26"/>
  <c r="M82" i="26"/>
  <c r="M83" i="26"/>
  <c r="M84" i="26"/>
  <c r="M21" i="26"/>
  <c r="M96" i="26"/>
  <c r="M97" i="26"/>
  <c r="M98" i="26"/>
  <c r="M99" i="26"/>
  <c r="M100" i="26"/>
  <c r="M101" i="26"/>
  <c r="M102" i="26"/>
  <c r="M103" i="26"/>
  <c r="M104" i="26"/>
  <c r="M105" i="26"/>
  <c r="M106" i="26"/>
  <c r="M107" i="26"/>
  <c r="M108" i="26"/>
  <c r="M109" i="26"/>
  <c r="M110" i="26"/>
  <c r="M111" i="26"/>
  <c r="M112" i="26"/>
  <c r="M113" i="26"/>
  <c r="M114" i="26"/>
  <c r="M115" i="26"/>
  <c r="M116" i="26"/>
  <c r="M117" i="26"/>
  <c r="M118" i="26"/>
  <c r="M119" i="26"/>
  <c r="M120" i="26"/>
  <c r="M121" i="26"/>
  <c r="M122" i="26"/>
  <c r="M123" i="26"/>
  <c r="M124" i="26"/>
  <c r="M125" i="26"/>
  <c r="M126" i="26"/>
  <c r="M127" i="26"/>
  <c r="M128" i="26"/>
  <c r="M129" i="26"/>
  <c r="M130" i="26"/>
  <c r="M131" i="26"/>
  <c r="M132" i="26"/>
  <c r="M133" i="26"/>
  <c r="M134" i="26"/>
  <c r="M135" i="26"/>
  <c r="M136" i="26"/>
  <c r="M137" i="26"/>
  <c r="M138" i="26"/>
  <c r="M139" i="26"/>
  <c r="M140" i="26"/>
  <c r="M141" i="26"/>
  <c r="M142" i="26"/>
  <c r="M95" i="26"/>
  <c r="E31" i="25" l="1"/>
  <c r="E23" i="25" l="1"/>
  <c r="H31" i="25"/>
  <c r="H32" i="25" s="1"/>
  <c r="H21" i="25"/>
  <c r="H20" i="25"/>
  <c r="H22" i="25" s="1"/>
  <c r="E15" i="25"/>
  <c r="E16" i="25" s="1"/>
  <c r="F14" i="25"/>
  <c r="F16" i="25" s="1"/>
  <c r="E10" i="25"/>
</calcChain>
</file>

<file path=xl/comments1.xml><?xml version="1.0" encoding="utf-8"?>
<comments xmlns="http://schemas.openxmlformats.org/spreadsheetml/2006/main">
  <authors>
    <author>Carlos Javier González Villalba</author>
  </authors>
  <commentList>
    <comment ref="F20" authorId="0" shapeId="0">
      <text>
        <r>
          <rPr>
            <b/>
            <sz val="9"/>
            <color indexed="81"/>
            <rFont val="Tahoma"/>
            <family val="2"/>
          </rPr>
          <t>PAGOINT</t>
        </r>
        <r>
          <rPr>
            <sz val="9"/>
            <color indexed="81"/>
            <rFont val="Tahoma"/>
            <family val="2"/>
          </rPr>
          <t xml:space="preserve">
</t>
        </r>
      </text>
    </comment>
    <comment ref="G20" authorId="0" shapeId="0">
      <text>
        <r>
          <rPr>
            <b/>
            <sz val="9"/>
            <color indexed="81"/>
            <rFont val="Tahoma"/>
            <family val="2"/>
          </rPr>
          <t>PAGOPRIN</t>
        </r>
        <r>
          <rPr>
            <sz val="9"/>
            <color indexed="81"/>
            <rFont val="Tahoma"/>
            <family val="2"/>
          </rPr>
          <t xml:space="preserve">
</t>
        </r>
      </text>
    </comment>
    <comment ref="H20" authorId="0" shapeId="0">
      <text>
        <r>
          <rPr>
            <b/>
            <sz val="9"/>
            <color indexed="81"/>
            <rFont val="Tahoma"/>
            <family val="2"/>
          </rPr>
          <t>PAGO</t>
        </r>
        <r>
          <rPr>
            <sz val="9"/>
            <color indexed="81"/>
            <rFont val="Tahoma"/>
            <family val="2"/>
          </rPr>
          <t xml:space="preserve">
</t>
        </r>
      </text>
    </comment>
    <comment ref="F94" authorId="0" shapeId="0">
      <text>
        <r>
          <rPr>
            <b/>
            <sz val="9"/>
            <color indexed="81"/>
            <rFont val="Tahoma"/>
            <family val="2"/>
          </rPr>
          <t>PAGOINT</t>
        </r>
        <r>
          <rPr>
            <sz val="9"/>
            <color indexed="81"/>
            <rFont val="Tahoma"/>
            <family val="2"/>
          </rPr>
          <t xml:space="preserve">
</t>
        </r>
      </text>
    </comment>
    <comment ref="G94" authorId="0" shapeId="0">
      <text>
        <r>
          <rPr>
            <b/>
            <sz val="9"/>
            <color indexed="81"/>
            <rFont val="Tahoma"/>
            <family val="2"/>
          </rPr>
          <t>PAGOPRIN</t>
        </r>
        <r>
          <rPr>
            <sz val="9"/>
            <color indexed="81"/>
            <rFont val="Tahoma"/>
            <family val="2"/>
          </rPr>
          <t xml:space="preserve">
</t>
        </r>
      </text>
    </comment>
    <comment ref="H94" authorId="0" shapeId="0">
      <text>
        <r>
          <rPr>
            <b/>
            <sz val="9"/>
            <color indexed="81"/>
            <rFont val="Tahoma"/>
            <family val="2"/>
          </rPr>
          <t>PAGO</t>
        </r>
        <r>
          <rPr>
            <sz val="9"/>
            <color indexed="81"/>
            <rFont val="Tahoma"/>
            <family val="2"/>
          </rPr>
          <t xml:space="preserve">
</t>
        </r>
      </text>
    </comment>
  </commentList>
</comments>
</file>

<file path=xl/comments2.xml><?xml version="1.0" encoding="utf-8"?>
<comments xmlns="http://schemas.openxmlformats.org/spreadsheetml/2006/main">
  <authors>
    <author>Carlos Javier González Villalba</author>
  </authors>
  <commentList>
    <comment ref="E20" authorId="0" shapeId="0">
      <text>
        <r>
          <rPr>
            <b/>
            <sz val="9"/>
            <color indexed="81"/>
            <rFont val="Tahoma"/>
            <family val="2"/>
          </rPr>
          <t>SALDO - AMORTIZACIÓN</t>
        </r>
        <r>
          <rPr>
            <sz val="9"/>
            <color indexed="81"/>
            <rFont val="Tahoma"/>
            <family val="2"/>
          </rPr>
          <t xml:space="preserve">
</t>
        </r>
      </text>
    </comment>
    <comment ref="F20" authorId="0" shapeId="0">
      <text>
        <r>
          <rPr>
            <b/>
            <sz val="9"/>
            <color indexed="81"/>
            <rFont val="Tahoma"/>
            <family val="2"/>
          </rPr>
          <t>SALDO*TASA</t>
        </r>
        <r>
          <rPr>
            <sz val="9"/>
            <color indexed="81"/>
            <rFont val="Tahoma"/>
            <family val="2"/>
          </rPr>
          <t xml:space="preserve">
</t>
        </r>
      </text>
    </comment>
    <comment ref="G20" authorId="0" shapeId="0">
      <text>
        <r>
          <rPr>
            <b/>
            <sz val="9"/>
            <color indexed="81"/>
            <rFont val="Tahoma"/>
            <family val="2"/>
          </rPr>
          <t>PRÉSTAMO/NRO.CUOTAS</t>
        </r>
        <r>
          <rPr>
            <sz val="9"/>
            <color indexed="81"/>
            <rFont val="Tahoma"/>
            <family val="2"/>
          </rPr>
          <t xml:space="preserve">
</t>
        </r>
      </text>
    </comment>
    <comment ref="H20" authorId="0" shapeId="0">
      <text>
        <r>
          <rPr>
            <b/>
            <sz val="9"/>
            <color indexed="81"/>
            <rFont val="Tahoma"/>
            <family val="2"/>
          </rPr>
          <t>INTERÉS+AMORTIZACIÓN</t>
        </r>
        <r>
          <rPr>
            <sz val="9"/>
            <color indexed="81"/>
            <rFont val="Tahoma"/>
            <family val="2"/>
          </rPr>
          <t xml:space="preserve">
</t>
        </r>
      </text>
    </comment>
    <comment ref="E43" authorId="0" shapeId="0">
      <text>
        <r>
          <rPr>
            <b/>
            <sz val="9"/>
            <color indexed="81"/>
            <rFont val="Tahoma"/>
            <family val="2"/>
          </rPr>
          <t>SALDO - AMORTIZACIÓN</t>
        </r>
        <r>
          <rPr>
            <sz val="9"/>
            <color indexed="81"/>
            <rFont val="Tahoma"/>
            <family val="2"/>
          </rPr>
          <t xml:space="preserve">
</t>
        </r>
      </text>
    </comment>
    <comment ref="F43" authorId="0" shapeId="0">
      <text>
        <r>
          <rPr>
            <b/>
            <sz val="9"/>
            <color indexed="81"/>
            <rFont val="Tahoma"/>
            <family val="2"/>
          </rPr>
          <t>SALDO*TASA</t>
        </r>
        <r>
          <rPr>
            <sz val="9"/>
            <color indexed="81"/>
            <rFont val="Tahoma"/>
            <family val="2"/>
          </rPr>
          <t xml:space="preserve">
</t>
        </r>
      </text>
    </comment>
    <comment ref="G43" authorId="0" shapeId="0">
      <text>
        <r>
          <rPr>
            <b/>
            <sz val="9"/>
            <color indexed="81"/>
            <rFont val="Tahoma"/>
            <family val="2"/>
          </rPr>
          <t>PRÉSTAMO/NRO.CUOTAS</t>
        </r>
        <r>
          <rPr>
            <sz val="9"/>
            <color indexed="81"/>
            <rFont val="Tahoma"/>
            <family val="2"/>
          </rPr>
          <t xml:space="preserve">
</t>
        </r>
      </text>
    </comment>
    <comment ref="H43" authorId="0" shapeId="0">
      <text>
        <r>
          <rPr>
            <b/>
            <sz val="9"/>
            <color indexed="81"/>
            <rFont val="Tahoma"/>
            <family val="2"/>
          </rPr>
          <t>INTERÉS+AMORTIZACIÓN</t>
        </r>
        <r>
          <rPr>
            <sz val="9"/>
            <color indexed="81"/>
            <rFont val="Tahoma"/>
            <family val="2"/>
          </rPr>
          <t xml:space="preserve">
</t>
        </r>
      </text>
    </comment>
  </commentList>
</comments>
</file>

<file path=xl/sharedStrings.xml><?xml version="1.0" encoding="utf-8"?>
<sst xmlns="http://schemas.openxmlformats.org/spreadsheetml/2006/main" count="86" uniqueCount="35">
  <si>
    <t>EXCEL FINANCIERO</t>
  </si>
  <si>
    <t>Tasa de interés</t>
  </si>
  <si>
    <t>Periodo</t>
  </si>
  <si>
    <t>EJERCICIOS INTERÉS SIMPLE</t>
  </si>
  <si>
    <t>01.</t>
  </si>
  <si>
    <t>Valor Inicial</t>
  </si>
  <si>
    <t>02.</t>
  </si>
  <si>
    <t>Valor Futuro o final</t>
  </si>
  <si>
    <t>Determina el valor futuro de una inversión de Gs. 25.000.000 depositada a 5 años a interés simple con una tasa anual del 11%.
Fórmula: Capital inicial * (1+tasa de interés * nº de periodos)</t>
  </si>
  <si>
    <t>Beneficio</t>
  </si>
  <si>
    <t>03.</t>
  </si>
  <si>
    <t>Resuelto con Fórmula</t>
  </si>
  <si>
    <r>
      <t xml:space="preserve">Determina el Capital inicial de un depósito que produjo Gs. 4.500.000 de de beneficio en 3 años a una tasa anual del 12%.
Fórmula: Beneficio / (tasa de interés*nº periodos) </t>
    </r>
    <r>
      <rPr>
        <b/>
        <i/>
        <sz val="11"/>
        <color rgb="FFFF0000"/>
        <rFont val="Calibri"/>
        <family val="2"/>
        <scheme val="minor"/>
      </rPr>
      <t>Obs. Para este caso se puede utilizar la Herramienta de Buscar Objetivo</t>
    </r>
  </si>
  <si>
    <t>04.</t>
  </si>
  <si>
    <r>
      <t xml:space="preserve">Halla el beneficio generado por una inversión de Gs. 50.000.000 depositado a interés simple por 8 años con una tasa de interés anual del 18%.
</t>
    </r>
    <r>
      <rPr>
        <b/>
        <i/>
        <sz val="11"/>
        <color rgb="FFFF0000"/>
        <rFont val="Calibri"/>
        <family val="2"/>
        <scheme val="minor"/>
      </rPr>
      <t xml:space="preserve">El beneficio es lo generado netamente por los intereses en un determinado plazo.
</t>
    </r>
    <r>
      <rPr>
        <b/>
        <i/>
        <sz val="11"/>
        <rFont val="Calibri"/>
        <family val="2"/>
        <scheme val="minor"/>
      </rPr>
      <t>Beneficio: Valor Futuro o final - Capital Inicial</t>
    </r>
  </si>
  <si>
    <t>Importante</t>
  </si>
  <si>
    <t>La tasa de interés y el tiempo deben estar en la misma unidad de medida, por lo tanto en ocasiones debemos convertir estos valores realizando una pequeña división. Por concepto la tasa domina al tiempo, eso quiere decir que lo que debemos convertir por lo general seria el tiempo.</t>
  </si>
  <si>
    <r>
      <t xml:space="preserve">Halla el capital que en 6 meses produjo un valor final Gs. 5.000.000 con una tasa del 15% anual.
</t>
    </r>
    <r>
      <rPr>
        <b/>
        <sz val="11"/>
        <color theme="1"/>
        <rFont val="Calibri"/>
        <family val="2"/>
        <scheme val="minor"/>
      </rPr>
      <t>Fórmula: Valor Futuro/(1+tasa de interés * nº de periodos)</t>
    </r>
    <r>
      <rPr>
        <sz val="11"/>
        <color theme="1"/>
        <rFont val="Calibri"/>
        <family val="2"/>
        <scheme val="minor"/>
      </rPr>
      <t xml:space="preserve">. </t>
    </r>
    <r>
      <rPr>
        <b/>
        <i/>
        <sz val="11"/>
        <color rgb="FFFF0000"/>
        <rFont val="Calibri"/>
        <family val="2"/>
        <scheme val="minor"/>
      </rPr>
      <t>Obs: Convertir la tasa y el periodo en la misma unidad de medida.</t>
    </r>
  </si>
  <si>
    <t>Tasa</t>
  </si>
  <si>
    <t>Interés</t>
  </si>
  <si>
    <t>SISTEMA FRANCÉS</t>
  </si>
  <si>
    <t>SISTEMA ALEMÁN</t>
  </si>
  <si>
    <t>Saldo</t>
  </si>
  <si>
    <t>Amortización</t>
  </si>
  <si>
    <t>Cuota</t>
  </si>
  <si>
    <t>Préstamo</t>
  </si>
  <si>
    <t>Nro. Cuotas</t>
  </si>
  <si>
    <t>Alemán</t>
  </si>
  <si>
    <t>Puntos logrados:</t>
  </si>
  <si>
    <r>
      <t xml:space="preserve">Para adquirir un inmueble necesitas financiarte y acudes a una cooperativa para solicitar un crédito de Gs. 200.000.000, la misma te ofrece dicho monto a una tasa anual del 18% a un plazo de 64 meses. Elabora el cuadro de rentas teniendo en cuenta que el crédito aprobado es por el Sistema Francés.
</t>
    </r>
    <r>
      <rPr>
        <b/>
        <i/>
        <sz val="11"/>
        <color theme="1"/>
        <rFont val="Calibri"/>
        <family val="2"/>
        <scheme val="minor"/>
      </rPr>
      <t>Funciones a utilizar:</t>
    </r>
    <r>
      <rPr>
        <sz val="11"/>
        <color theme="1"/>
        <rFont val="Calibri"/>
        <family val="2"/>
        <scheme val="minor"/>
      </rPr>
      <t xml:space="preserve">
</t>
    </r>
    <r>
      <rPr>
        <i/>
        <sz val="11"/>
        <color theme="1"/>
        <rFont val="Calibri"/>
        <family val="2"/>
        <scheme val="minor"/>
      </rPr>
      <t>Interés:</t>
    </r>
    <r>
      <rPr>
        <b/>
        <i/>
        <sz val="11"/>
        <color theme="1"/>
        <rFont val="Calibri"/>
        <family val="2"/>
        <scheme val="minor"/>
      </rPr>
      <t xml:space="preserve"> PAGOINT</t>
    </r>
    <r>
      <rPr>
        <i/>
        <sz val="11"/>
        <color theme="1"/>
        <rFont val="Calibri"/>
        <family val="2"/>
        <scheme val="minor"/>
      </rPr>
      <t xml:space="preserve">
Amortización: </t>
    </r>
    <r>
      <rPr>
        <b/>
        <i/>
        <sz val="11"/>
        <color theme="1"/>
        <rFont val="Calibri"/>
        <family val="2"/>
        <scheme val="minor"/>
      </rPr>
      <t>PAGOPRIN</t>
    </r>
    <r>
      <rPr>
        <i/>
        <sz val="11"/>
        <color theme="1"/>
        <rFont val="Calibri"/>
        <family val="2"/>
        <scheme val="minor"/>
      </rPr>
      <t xml:space="preserve">
Cuota: </t>
    </r>
    <r>
      <rPr>
        <b/>
        <i/>
        <sz val="11"/>
        <color theme="1"/>
        <rFont val="Calibri"/>
        <family val="2"/>
        <scheme val="minor"/>
      </rPr>
      <t>PAGO</t>
    </r>
    <r>
      <rPr>
        <i/>
        <sz val="11"/>
        <color theme="1"/>
        <rFont val="Calibri"/>
        <family val="2"/>
        <scheme val="minor"/>
      </rPr>
      <t xml:space="preserve">
</t>
    </r>
    <r>
      <rPr>
        <sz val="11"/>
        <color theme="1"/>
        <rFont val="Calibri"/>
        <family val="2"/>
        <scheme val="minor"/>
      </rPr>
      <t xml:space="preserve">
</t>
    </r>
  </si>
  <si>
    <r>
      <t xml:space="preserve">Para adquirir un rodado necesitas financiarte y acudes a una financiera para solicitar un crédito de Gs. 80.000.000, la misma te ofrece dicho monto a una tasa anual del 15% a un plazo de 48 meses. Elabora el cuadro de rentas teniendo en cuenta que el crédito aprobado es por el Sistema Francés.
</t>
    </r>
    <r>
      <rPr>
        <b/>
        <i/>
        <sz val="11"/>
        <color theme="1"/>
        <rFont val="Calibri"/>
        <family val="2"/>
        <scheme val="minor"/>
      </rPr>
      <t>Funciones a utilizar:</t>
    </r>
    <r>
      <rPr>
        <sz val="11"/>
        <color theme="1"/>
        <rFont val="Calibri"/>
        <family val="2"/>
        <scheme val="minor"/>
      </rPr>
      <t xml:space="preserve">
</t>
    </r>
    <r>
      <rPr>
        <i/>
        <sz val="11"/>
        <color theme="1"/>
        <rFont val="Calibri"/>
        <family val="2"/>
        <scheme val="minor"/>
      </rPr>
      <t>Interés:</t>
    </r>
    <r>
      <rPr>
        <b/>
        <i/>
        <sz val="11"/>
        <color theme="1"/>
        <rFont val="Calibri"/>
        <family val="2"/>
        <scheme val="minor"/>
      </rPr>
      <t xml:space="preserve"> PAGOINT</t>
    </r>
    <r>
      <rPr>
        <i/>
        <sz val="11"/>
        <color theme="1"/>
        <rFont val="Calibri"/>
        <family val="2"/>
        <scheme val="minor"/>
      </rPr>
      <t xml:space="preserve">
Amortización: </t>
    </r>
    <r>
      <rPr>
        <b/>
        <i/>
        <sz val="11"/>
        <color theme="1"/>
        <rFont val="Calibri"/>
        <family val="2"/>
        <scheme val="minor"/>
      </rPr>
      <t>PAGOPRIN</t>
    </r>
    <r>
      <rPr>
        <i/>
        <sz val="11"/>
        <color theme="1"/>
        <rFont val="Calibri"/>
        <family val="2"/>
        <scheme val="minor"/>
      </rPr>
      <t xml:space="preserve">
Cuota: </t>
    </r>
    <r>
      <rPr>
        <b/>
        <i/>
        <sz val="11"/>
        <color theme="1"/>
        <rFont val="Calibri"/>
        <family val="2"/>
        <scheme val="minor"/>
      </rPr>
      <t>PAGO</t>
    </r>
    <r>
      <rPr>
        <i/>
        <sz val="11"/>
        <color theme="1"/>
        <rFont val="Calibri"/>
        <family val="2"/>
        <scheme val="minor"/>
      </rPr>
      <t xml:space="preserve">
</t>
    </r>
    <r>
      <rPr>
        <sz val="11"/>
        <color theme="1"/>
        <rFont val="Calibri"/>
        <family val="2"/>
        <scheme val="minor"/>
      </rPr>
      <t xml:space="preserve">
</t>
    </r>
  </si>
  <si>
    <t xml:space="preserve">Solicitas un crédito y acudes a una cooperativa para solicitar  Gs. 50.000.000, la misma te ofrece dicho monto a una tasa anual del 12% a un plazo de 12 meses. Elabora el cuadro de rentas teniendo en cuenta que el crédito aprobado es por el Sistema Alemán
</t>
  </si>
  <si>
    <r>
      <t xml:space="preserve">
</t>
    </r>
    <r>
      <rPr>
        <b/>
        <i/>
        <sz val="72"/>
        <color theme="0"/>
        <rFont val="Tahoma"/>
        <family val="2"/>
      </rPr>
      <t xml:space="preserve">EJERCICIOS SOBRE AMORTIZACIÓN
</t>
    </r>
    <r>
      <rPr>
        <b/>
        <i/>
        <sz val="18"/>
        <color theme="0"/>
        <rFont val="Tahoma"/>
        <family val="2"/>
      </rPr>
      <t>Guarda este archivo de la siguiente manera
Apellido_Nombre_INTERESES y súbelo al Classroom</t>
    </r>
  </si>
  <si>
    <r>
      <rPr>
        <b/>
        <sz val="11"/>
        <color theme="1"/>
        <rFont val="Tahoma"/>
        <family val="2"/>
      </rPr>
      <t>Resuelve los siguientes ejercicios utilizando tus conocimientos aprendidos sobre interés simple.</t>
    </r>
    <r>
      <rPr>
        <sz val="11"/>
        <color theme="1"/>
        <rFont val="Tahoma"/>
        <family val="2"/>
      </rPr>
      <t xml:space="preserve">
Cantidad de Ejercicios: 2
Puntos por ejercicio: 25pts
Puntos totales: 50pts              </t>
    </r>
    <r>
      <rPr>
        <b/>
        <i/>
        <sz val="11"/>
        <color theme="1"/>
        <rFont val="Tahoma"/>
        <family val="2"/>
      </rPr>
      <t xml:space="preserve">Obs. Si uno de los check no aparece en todas las casillas el puntaje será 0. </t>
    </r>
  </si>
  <si>
    <t xml:space="preserve">Solicitas un crédito y acudes a un banco para solicitar  Gs. 150.000.000, la misma te ofrece dicho monto a una tasa anual del 18% a un plazo de 48 meses. Elabora el cuadro de rentas teniendo en cuenta que el crédito aprobado es por el Sistema Alemán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</si>
</sst>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_(* \(#,##0\);_(* &quot;-&quot;??_);_(@_)"/>
    <numFmt numFmtId="166" formatCode="0.0%"/>
  </numFmts>
  <fonts count="26">
    <font>
      <sz val="11"/>
      <color theme="1"/>
      <name val="Calibri"/>
      <family val="2"/>
      <scheme val="minor"/>
    </font>
    <font>
      <b/>
      <sz val="24"/>
      <color theme="0"/>
      <name val="Montserrat"/>
      <family val="3"/>
    </font>
    <font>
      <sz val="11"/>
      <color theme="1"/>
      <name val="Calibri"/>
      <family val="2"/>
      <scheme val="minor"/>
    </font>
    <font>
      <b/>
      <sz val="12"/>
      <color rgb="FFFA7D00"/>
      <name val="Montserrat"/>
      <family val="2"/>
    </font>
    <font>
      <i/>
      <sz val="12"/>
      <color rgb="FF7F7F7F"/>
      <name val="Montserrat"/>
      <family val="2"/>
    </font>
    <font>
      <b/>
      <sz val="48"/>
      <color theme="0"/>
      <name val="Montserrat"/>
      <family val="3"/>
    </font>
    <font>
      <sz val="9"/>
      <color indexed="81"/>
      <name val="Tahoma"/>
      <family val="2"/>
    </font>
    <font>
      <b/>
      <sz val="9"/>
      <color indexed="81"/>
      <name val="Tahoma"/>
      <family val="2"/>
    </font>
    <font>
      <b/>
      <sz val="11"/>
      <color theme="1"/>
      <name val="Calibri"/>
      <family val="2"/>
      <scheme val="minor"/>
    </font>
    <font>
      <b/>
      <sz val="36"/>
      <color theme="0"/>
      <name val="Calibri"/>
      <family val="2"/>
      <scheme val="minor"/>
    </font>
    <font>
      <b/>
      <i/>
      <sz val="11"/>
      <color theme="0"/>
      <name val="Calibri"/>
      <family val="2"/>
      <scheme val="minor"/>
    </font>
    <font>
      <b/>
      <sz val="11"/>
      <name val="Calibri"/>
      <family val="2"/>
      <scheme val="minor"/>
    </font>
    <font>
      <b/>
      <sz val="12"/>
      <name val="Montserrat"/>
      <family val="2"/>
    </font>
    <font>
      <b/>
      <i/>
      <sz val="11"/>
      <color rgb="FFFF0000"/>
      <name val="Calibri"/>
      <family val="2"/>
      <scheme val="minor"/>
    </font>
    <font>
      <b/>
      <i/>
      <sz val="11"/>
      <name val="Calibri"/>
      <family val="2"/>
      <scheme val="minor"/>
    </font>
    <font>
      <i/>
      <sz val="11"/>
      <color theme="1"/>
      <name val="Calibri"/>
      <family val="2"/>
      <scheme val="minor"/>
    </font>
    <font>
      <b/>
      <i/>
      <sz val="11"/>
      <color theme="1"/>
      <name val="Calibri"/>
      <family val="2"/>
      <scheme val="minor"/>
    </font>
    <font>
      <b/>
      <i/>
      <sz val="9"/>
      <color theme="1"/>
      <name val="Calibri"/>
      <family val="2"/>
      <scheme val="minor"/>
    </font>
    <font>
      <b/>
      <i/>
      <sz val="11"/>
      <color theme="7"/>
      <name val="Calibri"/>
      <family val="2"/>
      <scheme val="minor"/>
    </font>
    <font>
      <b/>
      <i/>
      <sz val="36"/>
      <color theme="0"/>
      <name val="Calibri"/>
      <family val="2"/>
      <scheme val="minor"/>
    </font>
    <font>
      <sz val="11"/>
      <color theme="1"/>
      <name val="Tahoma"/>
      <family val="2"/>
    </font>
    <font>
      <b/>
      <sz val="11"/>
      <color theme="1"/>
      <name val="Tahoma"/>
      <family val="2"/>
    </font>
    <font>
      <b/>
      <i/>
      <sz val="11"/>
      <color theme="1"/>
      <name val="Tahoma"/>
      <family val="2"/>
    </font>
    <font>
      <b/>
      <i/>
      <sz val="18"/>
      <color theme="0"/>
      <name val="Tahoma"/>
      <family val="2"/>
    </font>
    <font>
      <b/>
      <i/>
      <sz val="72"/>
      <color theme="0"/>
      <name val="Tahoma"/>
      <family val="2"/>
    </font>
    <font>
      <b/>
      <i/>
      <sz val="16"/>
      <name val="Tahoma"/>
      <family val="2"/>
    </font>
  </fonts>
  <fills count="10">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rgb="FFF2F2F2"/>
      </patternFill>
    </fill>
    <fill>
      <patternFill patternType="solid">
        <fgColor theme="4" tint="-0.499984740745262"/>
        <bgColor indexed="64"/>
      </patternFill>
    </fill>
    <fill>
      <patternFill patternType="solid">
        <fgColor theme="7"/>
        <bgColor indexed="64"/>
      </patternFill>
    </fill>
    <fill>
      <patternFill patternType="solid">
        <fgColor rgb="FFCC0000"/>
        <bgColor indexed="64"/>
      </patternFill>
    </fill>
    <fill>
      <patternFill patternType="solid">
        <fgColor theme="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5" borderId="1" applyNumberFormat="0" applyAlignment="0" applyProtection="0"/>
    <xf numFmtId="0" fontId="4" fillId="0" borderId="0" applyNumberFormat="0" applyFill="0" applyBorder="0" applyAlignment="0" applyProtection="0"/>
  </cellStyleXfs>
  <cellXfs count="94">
    <xf numFmtId="0" fontId="0" fillId="0" borderId="0" xfId="0"/>
    <xf numFmtId="0" fontId="0" fillId="2" borderId="0" xfId="0" applyFill="1"/>
    <xf numFmtId="0" fontId="1" fillId="2" borderId="0" xfId="0" applyFont="1" applyFill="1" applyAlignment="1"/>
    <xf numFmtId="0" fontId="0" fillId="3" borderId="2" xfId="0" applyFill="1" applyBorder="1"/>
    <xf numFmtId="0" fontId="0" fillId="3" borderId="3" xfId="0" applyFill="1" applyBorder="1"/>
    <xf numFmtId="0" fontId="0" fillId="3" borderId="4" xfId="0" applyFill="1" applyBorder="1"/>
    <xf numFmtId="0" fontId="0" fillId="3" borderId="7" xfId="0" applyFill="1" applyBorder="1"/>
    <xf numFmtId="0" fontId="0" fillId="3" borderId="8" xfId="0" applyFill="1" applyBorder="1"/>
    <xf numFmtId="0" fontId="0" fillId="3" borderId="9" xfId="0" applyFill="1" applyBorder="1"/>
    <xf numFmtId="0" fontId="0" fillId="2" borderId="0" xfId="0" applyFill="1" applyAlignment="1">
      <alignment horizontal="center" vertical="center"/>
    </xf>
    <xf numFmtId="0" fontId="0" fillId="3" borderId="5" xfId="0" applyFill="1" applyBorder="1"/>
    <xf numFmtId="0" fontId="0" fillId="3" borderId="0" xfId="0" applyFill="1" applyBorder="1"/>
    <xf numFmtId="0" fontId="0" fillId="3" borderId="10" xfId="0" applyFill="1" applyBorder="1"/>
    <xf numFmtId="0" fontId="0" fillId="3" borderId="11" xfId="0" applyFill="1" applyBorder="1"/>
    <xf numFmtId="0" fontId="0" fillId="2" borderId="0" xfId="0" applyFill="1" applyBorder="1"/>
    <xf numFmtId="0" fontId="0" fillId="3" borderId="6" xfId="0" applyFill="1" applyBorder="1"/>
    <xf numFmtId="0" fontId="10" fillId="6" borderId="0" xfId="4" applyFont="1" applyFill="1" applyBorder="1"/>
    <xf numFmtId="165" fontId="11" fillId="3" borderId="13" xfId="1" applyNumberFormat="1" applyFont="1" applyFill="1" applyBorder="1"/>
    <xf numFmtId="9" fontId="11" fillId="3" borderId="13" xfId="2" applyFont="1" applyFill="1" applyBorder="1"/>
    <xf numFmtId="0" fontId="12" fillId="3" borderId="13" xfId="3" applyFont="1" applyFill="1" applyBorder="1"/>
    <xf numFmtId="165" fontId="11" fillId="7" borderId="13" xfId="1" applyNumberFormat="1" applyFont="1" applyFill="1" applyBorder="1"/>
    <xf numFmtId="0" fontId="14" fillId="7" borderId="13" xfId="4" applyFont="1" applyFill="1" applyBorder="1"/>
    <xf numFmtId="0" fontId="14" fillId="7" borderId="14" xfId="4" applyFont="1" applyFill="1" applyBorder="1"/>
    <xf numFmtId="165" fontId="11" fillId="0" borderId="13" xfId="0" applyNumberFormat="1" applyFont="1" applyBorder="1"/>
    <xf numFmtId="165" fontId="11" fillId="7" borderId="13" xfId="0" applyNumberFormat="1" applyFont="1" applyFill="1" applyBorder="1"/>
    <xf numFmtId="0" fontId="0" fillId="0" borderId="5" xfId="0" applyBorder="1"/>
    <xf numFmtId="0" fontId="0" fillId="0" borderId="0" xfId="0" applyBorder="1"/>
    <xf numFmtId="0" fontId="14" fillId="7" borderId="0" xfId="4" applyFont="1" applyFill="1" applyBorder="1"/>
    <xf numFmtId="165" fontId="11" fillId="3" borderId="13" xfId="0" applyNumberFormat="1" applyFont="1" applyFill="1" applyBorder="1"/>
    <xf numFmtId="165" fontId="11" fillId="3" borderId="0" xfId="1" applyNumberFormat="1" applyFont="1" applyFill="1" applyBorder="1"/>
    <xf numFmtId="0" fontId="14" fillId="3" borderId="0" xfId="4" applyFont="1" applyFill="1" applyBorder="1" applyAlignment="1">
      <alignment horizontal="center" vertical="top"/>
    </xf>
    <xf numFmtId="0" fontId="14" fillId="3" borderId="0" xfId="4" applyFont="1" applyFill="1" applyBorder="1"/>
    <xf numFmtId="0" fontId="16" fillId="0" borderId="0" xfId="0" applyFont="1" applyBorder="1" applyAlignment="1">
      <alignment horizontal="center" vertical="top"/>
    </xf>
    <xf numFmtId="0" fontId="16" fillId="0" borderId="0" xfId="0" applyFont="1" applyBorder="1"/>
    <xf numFmtId="0" fontId="16" fillId="3" borderId="0" xfId="0" applyFont="1" applyFill="1" applyBorder="1"/>
    <xf numFmtId="0" fontId="16" fillId="0" borderId="0" xfId="0" applyFont="1"/>
    <xf numFmtId="0" fontId="10" fillId="6" borderId="13" xfId="0" applyFont="1" applyFill="1" applyBorder="1" applyAlignment="1">
      <alignment horizontal="left" vertical="top"/>
    </xf>
    <xf numFmtId="3" fontId="0" fillId="0" borderId="13" xfId="0" applyNumberFormat="1" applyBorder="1"/>
    <xf numFmtId="166" fontId="0" fillId="0" borderId="13" xfId="2" applyNumberFormat="1" applyFont="1" applyBorder="1"/>
    <xf numFmtId="0" fontId="16" fillId="0" borderId="0" xfId="0" applyFont="1" applyAlignment="1">
      <alignment horizontal="left" vertical="top" wrapText="1"/>
    </xf>
    <xf numFmtId="0" fontId="0" fillId="0" borderId="0" xfId="0" applyAlignment="1">
      <alignment horizontal="left" vertical="top" wrapText="1"/>
    </xf>
    <xf numFmtId="3" fontId="0" fillId="0" borderId="0" xfId="0" applyNumberFormat="1"/>
    <xf numFmtId="0" fontId="0" fillId="0" borderId="0" xfId="0" applyAlignment="1">
      <alignment horizontal="left" vertical="top" wrapText="1"/>
    </xf>
    <xf numFmtId="0" fontId="0" fillId="0" borderId="0" xfId="0" applyBorder="1" applyAlignment="1">
      <alignment horizontal="left" vertical="top" wrapText="1"/>
    </xf>
    <xf numFmtId="0" fontId="10" fillId="6" borderId="0" xfId="0" applyFont="1" applyFill="1" applyBorder="1" applyAlignment="1">
      <alignment horizontal="left" vertical="top"/>
    </xf>
    <xf numFmtId="0" fontId="0" fillId="9" borderId="13" xfId="0" applyFill="1" applyBorder="1"/>
    <xf numFmtId="0" fontId="20" fillId="0" borderId="15" xfId="0" applyFont="1" applyBorder="1"/>
    <xf numFmtId="3" fontId="0" fillId="0" borderId="0" xfId="0" applyNumberFormat="1" applyBorder="1"/>
    <xf numFmtId="0" fontId="0" fillId="0" borderId="0" xfId="0" applyAlignment="1">
      <alignment vertical="top" wrapText="1"/>
    </xf>
    <xf numFmtId="0" fontId="0" fillId="0" borderId="2" xfId="0" applyBorder="1"/>
    <xf numFmtId="0" fontId="0" fillId="0" borderId="3" xfId="0" applyBorder="1"/>
    <xf numFmtId="0" fontId="20" fillId="0" borderId="0" xfId="0" applyFont="1" applyBorder="1"/>
    <xf numFmtId="0" fontId="23" fillId="2" borderId="0" xfId="0" applyFont="1" applyFill="1" applyAlignment="1">
      <alignment vertical="top"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23" fillId="2" borderId="0" xfId="0" applyFont="1" applyFill="1" applyAlignment="1">
      <alignment horizontal="left" vertical="top"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0" fillId="0" borderId="0" xfId="0" applyBorder="1" applyAlignment="1">
      <alignment horizontal="left" vertical="top" wrapText="1"/>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20" fillId="0" borderId="0" xfId="0" applyFont="1" applyBorder="1" applyAlignment="1">
      <alignment horizontal="left" wrapText="1"/>
    </xf>
    <xf numFmtId="0" fontId="22" fillId="0" borderId="0" xfId="0" applyFont="1" applyBorder="1" applyAlignment="1">
      <alignment horizontal="right"/>
    </xf>
    <xf numFmtId="0" fontId="0" fillId="0" borderId="16" xfId="0" applyBorder="1" applyAlignment="1">
      <alignment horizontal="center"/>
    </xf>
    <xf numFmtId="0" fontId="0" fillId="0" borderId="0" xfId="0" applyAlignment="1">
      <alignment horizontal="left" vertical="top" wrapText="1"/>
    </xf>
    <xf numFmtId="0" fontId="0" fillId="0" borderId="0" xfId="0" applyBorder="1" applyAlignment="1">
      <alignment horizontal="left" vertical="top"/>
    </xf>
    <xf numFmtId="0" fontId="16" fillId="0" borderId="0" xfId="0" applyFont="1" applyBorder="1" applyAlignment="1">
      <alignment horizont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7" xfId="0" applyFont="1" applyFill="1" applyBorder="1" applyAlignment="1">
      <alignment horizontal="center" vertical="center"/>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6" xfId="0" applyFont="1" applyFill="1" applyBorder="1" applyAlignment="1">
      <alignment horizontal="left" vertical="top" wrapText="1"/>
    </xf>
    <xf numFmtId="0" fontId="17" fillId="3" borderId="8" xfId="0" applyFont="1" applyFill="1" applyBorder="1" applyAlignment="1">
      <alignment horizontal="left" vertical="top" wrapText="1"/>
    </xf>
    <xf numFmtId="0" fontId="17" fillId="3" borderId="9" xfId="0" applyFont="1" applyFill="1" applyBorder="1" applyAlignment="1">
      <alignment horizontal="left" vertical="top" wrapText="1"/>
    </xf>
  </cellXfs>
  <cellStyles count="5">
    <cellStyle name="Cálculo" xfId="3" builtinId="22"/>
    <cellStyle name="Millares" xfId="1" builtinId="3"/>
    <cellStyle name="Normal" xfId="0" builtinId="0"/>
    <cellStyle name="Porcentaje" xfId="2" builtinId="5"/>
    <cellStyle name="Texto explicativo" xfId="4" builtinId="53"/>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0066"/>
      <color rgb="FF009999"/>
      <color rgb="FFCC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190499</xdr:rowOff>
    </xdr:from>
    <xdr:to>
      <xdr:col>2</xdr:col>
      <xdr:colOff>739140</xdr:colOff>
      <xdr:row>6</xdr:row>
      <xdr:rowOff>78876</xdr:rowOff>
    </xdr:to>
    <xdr:pic>
      <xdr:nvPicPr>
        <xdr:cNvPr id="2" name="Imagen 1">
          <a:extLst>
            <a:ext uri="{FF2B5EF4-FFF2-40B4-BE49-F238E27FC236}">
              <a16:creationId xmlns="" xmlns:a16="http://schemas.microsoft.com/office/drawing/2014/main" id="{2E603B08-24F2-4F95-9DDC-E9F757C8AC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266700" y="190499"/>
          <a:ext cx="2057400" cy="1000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 xmlns:a16="http://schemas.microsoft.com/office/drawing/2014/main" id="{A9A139F0-3916-4F79-B28B-4D68C8525D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8265" y="269725"/>
          <a:ext cx="1371600" cy="665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 xmlns:a16="http://schemas.microsoft.com/office/drawing/2014/main" id="{66E42A2D-9CB0-4931-8E3F-509F4B8209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213361</xdr:colOff>
      <xdr:row>1</xdr:row>
      <xdr:rowOff>76201</xdr:rowOff>
    </xdr:from>
    <xdr:to>
      <xdr:col>3</xdr:col>
      <xdr:colOff>1584961</xdr:colOff>
      <xdr:row>1</xdr:row>
      <xdr:rowOff>741681</xdr:rowOff>
    </xdr:to>
    <xdr:pic>
      <xdr:nvPicPr>
        <xdr:cNvPr id="2" name="Imagen 1">
          <a:extLst>
            <a:ext uri="{FF2B5EF4-FFF2-40B4-BE49-F238E27FC236}">
              <a16:creationId xmlns="" xmlns:a16="http://schemas.microsoft.com/office/drawing/2014/main" id="{C6611A9A-687C-4C85-973E-8513228FA1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685801" y="266701"/>
          <a:ext cx="1371600" cy="665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N13"/>
  <sheetViews>
    <sheetView showGridLines="0" topLeftCell="A7" workbookViewId="0">
      <selection activeCell="F7" sqref="F7"/>
    </sheetView>
  </sheetViews>
  <sheetFormatPr baseColWidth="10" defaultColWidth="11.5703125" defaultRowHeight="15"/>
  <cols>
    <col min="1" max="16384" width="11.5703125" style="1"/>
  </cols>
  <sheetData>
    <row r="1" spans="1:14" ht="15.75" thickBot="1"/>
    <row r="2" spans="1:14">
      <c r="A2" s="3"/>
      <c r="B2" s="4"/>
      <c r="C2" s="4"/>
      <c r="D2" s="5"/>
      <c r="E2" s="53" t="s">
        <v>0</v>
      </c>
      <c r="F2" s="54"/>
      <c r="G2" s="54"/>
      <c r="H2" s="54"/>
      <c r="I2" s="54"/>
      <c r="J2" s="54"/>
      <c r="K2" s="54"/>
      <c r="L2" s="54"/>
      <c r="M2" s="54"/>
      <c r="N2" s="55"/>
    </row>
    <row r="3" spans="1:14">
      <c r="A3" s="10"/>
      <c r="B3" s="11"/>
      <c r="C3" s="11"/>
      <c r="D3" s="15"/>
      <c r="E3" s="56"/>
      <c r="F3" s="57"/>
      <c r="G3" s="57"/>
      <c r="H3" s="57"/>
      <c r="I3" s="57"/>
      <c r="J3" s="57"/>
      <c r="K3" s="57"/>
      <c r="L3" s="57"/>
      <c r="M3" s="57"/>
      <c r="N3" s="58"/>
    </row>
    <row r="4" spans="1:14">
      <c r="A4" s="10"/>
      <c r="B4" s="11"/>
      <c r="C4" s="11"/>
      <c r="D4" s="15"/>
      <c r="E4" s="56"/>
      <c r="F4" s="57"/>
      <c r="G4" s="57"/>
      <c r="H4" s="57"/>
      <c r="I4" s="57"/>
      <c r="J4" s="57"/>
      <c r="K4" s="57"/>
      <c r="L4" s="57"/>
      <c r="M4" s="57"/>
      <c r="N4" s="58"/>
    </row>
    <row r="5" spans="1:14">
      <c r="A5" s="10"/>
      <c r="B5" s="11"/>
      <c r="C5" s="11"/>
      <c r="D5" s="15"/>
      <c r="E5" s="56"/>
      <c r="F5" s="57"/>
      <c r="G5" s="57"/>
      <c r="H5" s="57"/>
      <c r="I5" s="57"/>
      <c r="J5" s="57"/>
      <c r="K5" s="57"/>
      <c r="L5" s="57"/>
      <c r="M5" s="57"/>
      <c r="N5" s="58"/>
    </row>
    <row r="6" spans="1:14" ht="15.75" thickBot="1">
      <c r="A6" s="6"/>
      <c r="B6" s="7"/>
      <c r="C6" s="7"/>
      <c r="D6" s="8"/>
      <c r="E6" s="59"/>
      <c r="F6" s="60"/>
      <c r="G6" s="60"/>
      <c r="H6" s="60"/>
      <c r="I6" s="60"/>
      <c r="J6" s="60"/>
      <c r="K6" s="60"/>
      <c r="L6" s="60"/>
      <c r="M6" s="60"/>
      <c r="N6" s="61"/>
    </row>
    <row r="8" spans="1:14" ht="14.45" customHeight="1">
      <c r="A8" s="2"/>
      <c r="B8" s="2"/>
      <c r="C8" s="2"/>
      <c r="D8" s="2"/>
      <c r="E8" s="2"/>
      <c r="F8" s="2"/>
      <c r="G8" s="2"/>
      <c r="H8" s="2"/>
      <c r="I8" s="2"/>
      <c r="J8" s="2"/>
      <c r="K8" s="2"/>
      <c r="L8" s="2"/>
      <c r="M8" s="2"/>
      <c r="N8" s="2"/>
    </row>
    <row r="9" spans="1:14" ht="277.14999999999998" customHeight="1">
      <c r="A9" s="2"/>
      <c r="B9" s="62" t="s">
        <v>32</v>
      </c>
      <c r="C9" s="62"/>
      <c r="D9" s="62"/>
      <c r="E9" s="62"/>
      <c r="F9" s="62"/>
      <c r="G9" s="62"/>
      <c r="H9" s="62"/>
      <c r="I9" s="62"/>
      <c r="J9" s="62"/>
      <c r="K9" s="62"/>
      <c r="L9" s="62"/>
      <c r="M9" s="62"/>
      <c r="N9" s="62"/>
    </row>
    <row r="10" spans="1:14" ht="23.25" thickBot="1">
      <c r="B10" s="52"/>
      <c r="C10" s="52"/>
      <c r="D10" s="52"/>
      <c r="E10" s="52"/>
      <c r="F10" s="52"/>
      <c r="G10" s="52"/>
      <c r="H10" s="52"/>
      <c r="I10" s="52"/>
      <c r="J10" s="52"/>
      <c r="K10" s="52"/>
      <c r="L10" s="52"/>
      <c r="M10" s="52"/>
      <c r="N10" s="52"/>
    </row>
    <row r="11" spans="1:14" ht="22.5">
      <c r="B11" s="63" t="str">
        <f>_xlfn.CONCAT(+Francés!F9+Alemán!F9," de 100 pts")</f>
        <v>0 de 100 pts</v>
      </c>
      <c r="C11" s="64"/>
      <c r="D11" s="65"/>
      <c r="E11" s="52"/>
      <c r="F11" s="52"/>
      <c r="G11" s="52"/>
      <c r="H11" s="52"/>
      <c r="I11" s="52"/>
      <c r="J11" s="52"/>
      <c r="K11" s="52"/>
      <c r="L11" s="52"/>
      <c r="M11" s="52"/>
      <c r="N11" s="52"/>
    </row>
    <row r="12" spans="1:14" ht="22.5">
      <c r="B12" s="66"/>
      <c r="C12" s="67"/>
      <c r="D12" s="68"/>
      <c r="E12" s="52"/>
      <c r="F12" s="52"/>
      <c r="G12" s="52"/>
      <c r="H12" s="52"/>
      <c r="I12" s="52"/>
      <c r="J12" s="52"/>
      <c r="K12" s="52"/>
      <c r="L12" s="52"/>
      <c r="M12" s="52"/>
      <c r="N12" s="52"/>
    </row>
    <row r="13" spans="1:14" ht="23.25" thickBot="1">
      <c r="B13" s="69"/>
      <c r="C13" s="70"/>
      <c r="D13" s="71"/>
      <c r="E13" s="52"/>
      <c r="F13" s="52"/>
      <c r="G13" s="52"/>
      <c r="H13" s="52"/>
      <c r="I13" s="52"/>
      <c r="J13" s="52"/>
      <c r="K13" s="52"/>
      <c r="L13" s="52"/>
      <c r="M13" s="52"/>
      <c r="N13" s="52"/>
    </row>
  </sheetData>
  <mergeCells count="3">
    <mergeCell ref="E2:N6"/>
    <mergeCell ref="B9:N9"/>
    <mergeCell ref="B11:D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N142"/>
  <sheetViews>
    <sheetView showGridLines="0" topLeftCell="A29" zoomScale="92" zoomScaleNormal="92" workbookViewId="0">
      <selection activeCell="F15" sqref="F15"/>
    </sheetView>
  </sheetViews>
  <sheetFormatPr baseColWidth="10" defaultColWidth="11.5703125" defaultRowHeight="15"/>
  <cols>
    <col min="1" max="1" width="1.7109375" style="1" customWidth="1"/>
    <col min="2" max="2" width="1.7109375" style="25" customWidth="1"/>
    <col min="3" max="3" width="3.5703125" style="26" bestFit="1" customWidth="1"/>
    <col min="4" max="4" width="20.28515625" style="26" customWidth="1"/>
    <col min="5" max="6" width="15.140625" style="26" bestFit="1" customWidth="1"/>
    <col min="7" max="7" width="20.42578125" style="26" customWidth="1"/>
    <col min="8" max="8" width="12.7109375" style="26" bestFit="1" customWidth="1"/>
    <col min="9" max="11" width="11.5703125" style="26"/>
    <col min="12" max="12" width="0" style="26" hidden="1" customWidth="1"/>
    <col min="13" max="14" width="11.5703125" style="26" hidden="1" customWidth="1"/>
    <col min="15" max="15" width="0" style="26" hidden="1" customWidth="1"/>
    <col min="16" max="16384" width="11.5703125" style="26"/>
  </cols>
  <sheetData>
    <row r="1" spans="1:12" s="1" customFormat="1" ht="15.75" thickBot="1">
      <c r="G1" s="14"/>
    </row>
    <row r="2" spans="1:12" s="1" customFormat="1" ht="59.45" customHeight="1" thickBot="1">
      <c r="C2" s="12"/>
      <c r="D2" s="13"/>
      <c r="E2" s="73" t="s">
        <v>20</v>
      </c>
      <c r="F2" s="74"/>
      <c r="G2" s="74"/>
      <c r="H2" s="74"/>
      <c r="I2" s="74"/>
      <c r="J2" s="74"/>
      <c r="K2" s="74"/>
      <c r="L2" s="75"/>
    </row>
    <row r="3" spans="1:12" s="1" customFormat="1" ht="15.75" thickBot="1">
      <c r="E3" s="9"/>
      <c r="G3" s="14"/>
    </row>
    <row r="4" spans="1:12" s="50" customFormat="1">
      <c r="A4" s="1"/>
      <c r="B4" s="49"/>
    </row>
    <row r="5" spans="1:12" ht="14.45" customHeight="1">
      <c r="D5" s="76" t="s">
        <v>33</v>
      </c>
      <c r="E5" s="76"/>
      <c r="F5" s="76"/>
      <c r="G5" s="76"/>
      <c r="H5" s="76"/>
      <c r="I5" s="76"/>
      <c r="J5" s="76"/>
      <c r="K5" s="76"/>
      <c r="L5" s="76"/>
    </row>
    <row r="6" spans="1:12">
      <c r="D6" s="76"/>
      <c r="E6" s="76"/>
      <c r="F6" s="76"/>
      <c r="G6" s="76"/>
      <c r="H6" s="76"/>
      <c r="I6" s="76"/>
      <c r="J6" s="76"/>
      <c r="K6" s="76"/>
      <c r="L6" s="76"/>
    </row>
    <row r="7" spans="1:12">
      <c r="D7" s="76"/>
      <c r="E7" s="76"/>
      <c r="F7" s="76"/>
      <c r="G7" s="76"/>
      <c r="H7" s="76"/>
      <c r="I7" s="76"/>
      <c r="J7" s="76"/>
      <c r="K7" s="76"/>
      <c r="L7" s="76"/>
    </row>
    <row r="8" spans="1:12" ht="15.75" thickBot="1">
      <c r="D8" s="76"/>
      <c r="E8" s="76"/>
      <c r="F8" s="76"/>
      <c r="G8" s="76"/>
      <c r="H8" s="76"/>
      <c r="I8" s="76"/>
      <c r="J8" s="76"/>
      <c r="K8" s="76"/>
      <c r="L8" s="76"/>
    </row>
    <row r="9" spans="1:12" ht="15.75" thickBot="1">
      <c r="D9" s="77" t="s">
        <v>28</v>
      </c>
      <c r="E9" s="77"/>
      <c r="F9" s="46">
        <f>IF(COUNTIF(M:M,"✔")=112,50,0)</f>
        <v>0</v>
      </c>
      <c r="G9" s="51"/>
      <c r="H9" s="51"/>
      <c r="I9" s="51"/>
      <c r="J9" s="51"/>
      <c r="K9" s="51"/>
      <c r="L9" s="51"/>
    </row>
    <row r="11" spans="1:12">
      <c r="C11" s="78"/>
      <c r="D11" s="78"/>
      <c r="E11" s="78"/>
      <c r="F11" s="78"/>
      <c r="G11" s="78"/>
      <c r="H11" s="78"/>
      <c r="I11" s="78"/>
      <c r="J11" s="78"/>
      <c r="K11" s="78"/>
      <c r="L11" s="78"/>
    </row>
    <row r="12" spans="1:12" ht="14.45" customHeight="1">
      <c r="C12" s="33" t="s">
        <v>4</v>
      </c>
      <c r="D12" s="72" t="s">
        <v>29</v>
      </c>
      <c r="E12" s="72"/>
      <c r="F12" s="72"/>
      <c r="G12" s="72"/>
      <c r="H12" s="72"/>
      <c r="I12" s="72"/>
      <c r="J12" s="72"/>
      <c r="K12" s="72"/>
      <c r="L12" s="72"/>
    </row>
    <row r="13" spans="1:12">
      <c r="D13" s="72"/>
      <c r="E13" s="72"/>
      <c r="F13" s="72"/>
      <c r="G13" s="72"/>
      <c r="H13" s="72"/>
      <c r="I13" s="72"/>
      <c r="J13" s="72"/>
      <c r="K13" s="72"/>
      <c r="L13" s="72"/>
    </row>
    <row r="14" spans="1:12" ht="70.150000000000006" customHeight="1">
      <c r="D14" s="72"/>
      <c r="E14" s="72"/>
      <c r="F14" s="72"/>
      <c r="G14" s="72"/>
      <c r="H14" s="72"/>
      <c r="I14" s="72"/>
      <c r="J14" s="72"/>
      <c r="K14" s="72"/>
      <c r="L14" s="72"/>
    </row>
    <row r="15" spans="1:12">
      <c r="D15" s="43"/>
      <c r="E15" s="43"/>
      <c r="F15" s="43"/>
      <c r="G15" s="43"/>
      <c r="H15" s="43"/>
      <c r="I15" s="43"/>
      <c r="J15" s="43"/>
      <c r="K15" s="43"/>
      <c r="L15" s="43"/>
    </row>
    <row r="16" spans="1:12">
      <c r="D16" s="36" t="s">
        <v>25</v>
      </c>
      <c r="E16" s="37"/>
    </row>
    <row r="17" spans="4:14">
      <c r="D17" s="36" t="s">
        <v>18</v>
      </c>
      <c r="E17" s="38"/>
    </row>
    <row r="18" spans="4:14">
      <c r="D18" s="36" t="s">
        <v>26</v>
      </c>
      <c r="E18" s="37"/>
    </row>
    <row r="20" spans="4:14">
      <c r="D20" s="44" t="s">
        <v>2</v>
      </c>
      <c r="E20" s="44" t="s">
        <v>22</v>
      </c>
      <c r="F20" s="44" t="s">
        <v>19</v>
      </c>
      <c r="G20" s="44" t="s">
        <v>23</v>
      </c>
      <c r="H20" s="44" t="s">
        <v>24</v>
      </c>
    </row>
    <row r="21" spans="4:14">
      <c r="D21" s="45"/>
      <c r="E21" s="37"/>
      <c r="F21" s="37"/>
      <c r="G21" s="37"/>
      <c r="H21" s="37"/>
      <c r="I21" s="26" t="str">
        <f>IF($H21="","",IF($H21=$N21,"✔","❌"))</f>
        <v/>
      </c>
      <c r="M21" s="26" t="str">
        <f t="shared" ref="M21:M52" si="0">+IF($H21=$N21,"✔","❌")</f>
        <v>❌</v>
      </c>
      <c r="N21" s="47">
        <v>488306.84586494981</v>
      </c>
    </row>
    <row r="22" spans="4:14">
      <c r="D22" s="45"/>
      <c r="E22" s="37"/>
      <c r="F22" s="37"/>
      <c r="G22" s="37"/>
      <c r="H22" s="37"/>
      <c r="I22" s="26" t="str">
        <f t="shared" ref="I22:I84" si="1">IF($H22="","",IF($H22=$N22,"✔","❌"))</f>
        <v/>
      </c>
      <c r="M22" s="26" t="str">
        <f t="shared" si="0"/>
        <v>❌</v>
      </c>
      <c r="N22" s="47">
        <v>488306.84586494981</v>
      </c>
    </row>
    <row r="23" spans="4:14">
      <c r="D23" s="45"/>
      <c r="E23" s="37"/>
      <c r="F23" s="37"/>
      <c r="G23" s="37"/>
      <c r="H23" s="37"/>
      <c r="I23" s="26" t="str">
        <f t="shared" si="1"/>
        <v/>
      </c>
      <c r="M23" s="26" t="str">
        <f t="shared" si="0"/>
        <v>❌</v>
      </c>
      <c r="N23" s="47">
        <v>488306.84586494981</v>
      </c>
    </row>
    <row r="24" spans="4:14">
      <c r="D24" s="45"/>
      <c r="E24" s="37"/>
      <c r="F24" s="37"/>
      <c r="G24" s="37"/>
      <c r="H24" s="37"/>
      <c r="I24" s="26" t="str">
        <f t="shared" si="1"/>
        <v/>
      </c>
      <c r="M24" s="26" t="str">
        <f t="shared" si="0"/>
        <v>❌</v>
      </c>
      <c r="N24" s="47">
        <v>488306.84586494981</v>
      </c>
    </row>
    <row r="25" spans="4:14">
      <c r="D25" s="45"/>
      <c r="E25" s="37"/>
      <c r="F25" s="37"/>
      <c r="G25" s="37"/>
      <c r="H25" s="37"/>
      <c r="I25" s="26" t="str">
        <f t="shared" si="1"/>
        <v/>
      </c>
      <c r="M25" s="26" t="str">
        <f t="shared" si="0"/>
        <v>❌</v>
      </c>
      <c r="N25" s="47">
        <v>488306.84586494981</v>
      </c>
    </row>
    <row r="26" spans="4:14">
      <c r="D26" s="45"/>
      <c r="E26" s="37"/>
      <c r="F26" s="37"/>
      <c r="G26" s="37"/>
      <c r="H26" s="37"/>
      <c r="I26" s="26" t="str">
        <f t="shared" si="1"/>
        <v/>
      </c>
      <c r="M26" s="26" t="str">
        <f t="shared" si="0"/>
        <v>❌</v>
      </c>
      <c r="N26" s="47">
        <v>488306.84586494981</v>
      </c>
    </row>
    <row r="27" spans="4:14">
      <c r="D27" s="45"/>
      <c r="E27" s="37"/>
      <c r="F27" s="37"/>
      <c r="G27" s="37"/>
      <c r="H27" s="37"/>
      <c r="I27" s="26" t="str">
        <f t="shared" si="1"/>
        <v/>
      </c>
      <c r="M27" s="26" t="str">
        <f t="shared" si="0"/>
        <v>❌</v>
      </c>
      <c r="N27" s="47">
        <v>488306.84586494981</v>
      </c>
    </row>
    <row r="28" spans="4:14">
      <c r="D28" s="45"/>
      <c r="E28" s="37"/>
      <c r="F28" s="37"/>
      <c r="G28" s="37"/>
      <c r="H28" s="37"/>
      <c r="I28" s="26" t="str">
        <f t="shared" si="1"/>
        <v/>
      </c>
      <c r="M28" s="26" t="str">
        <f t="shared" si="0"/>
        <v>❌</v>
      </c>
      <c r="N28" s="47">
        <v>488306.84586494981</v>
      </c>
    </row>
    <row r="29" spans="4:14">
      <c r="D29" s="45"/>
      <c r="E29" s="37"/>
      <c r="F29" s="37"/>
      <c r="G29" s="37"/>
      <c r="H29" s="37"/>
      <c r="I29" s="26" t="str">
        <f t="shared" si="1"/>
        <v/>
      </c>
      <c r="M29" s="26" t="str">
        <f t="shared" si="0"/>
        <v>❌</v>
      </c>
      <c r="N29" s="47">
        <v>488306.84586494981</v>
      </c>
    </row>
    <row r="30" spans="4:14">
      <c r="D30" s="45"/>
      <c r="E30" s="37"/>
      <c r="F30" s="37"/>
      <c r="G30" s="37"/>
      <c r="H30" s="37"/>
      <c r="I30" s="26" t="str">
        <f t="shared" si="1"/>
        <v/>
      </c>
      <c r="M30" s="26" t="str">
        <f t="shared" si="0"/>
        <v>❌</v>
      </c>
      <c r="N30" s="47">
        <v>488306.84586494981</v>
      </c>
    </row>
    <row r="31" spans="4:14">
      <c r="D31" s="45"/>
      <c r="E31" s="37"/>
      <c r="F31" s="37"/>
      <c r="G31" s="37"/>
      <c r="H31" s="37"/>
      <c r="I31" s="26" t="str">
        <f t="shared" si="1"/>
        <v/>
      </c>
      <c r="M31" s="26" t="str">
        <f t="shared" si="0"/>
        <v>❌</v>
      </c>
      <c r="N31" s="47">
        <v>488306.84586494981</v>
      </c>
    </row>
    <row r="32" spans="4:14">
      <c r="D32" s="45"/>
      <c r="E32" s="37"/>
      <c r="F32" s="37"/>
      <c r="G32" s="37"/>
      <c r="H32" s="37"/>
      <c r="I32" s="26" t="str">
        <f t="shared" si="1"/>
        <v/>
      </c>
      <c r="M32" s="26" t="str">
        <f t="shared" si="0"/>
        <v>❌</v>
      </c>
      <c r="N32" s="47">
        <v>488306.84586494981</v>
      </c>
    </row>
    <row r="33" spans="4:14">
      <c r="D33" s="45"/>
      <c r="E33" s="37"/>
      <c r="F33" s="37"/>
      <c r="G33" s="37"/>
      <c r="H33" s="37"/>
      <c r="I33" s="26" t="str">
        <f t="shared" si="1"/>
        <v/>
      </c>
      <c r="M33" s="26" t="str">
        <f t="shared" si="0"/>
        <v>❌</v>
      </c>
      <c r="N33" s="47">
        <v>488306.84586494981</v>
      </c>
    </row>
    <row r="34" spans="4:14">
      <c r="D34" s="45"/>
      <c r="E34" s="37"/>
      <c r="F34" s="37"/>
      <c r="G34" s="37"/>
      <c r="H34" s="37"/>
      <c r="I34" s="26" t="str">
        <f t="shared" si="1"/>
        <v/>
      </c>
      <c r="M34" s="26" t="str">
        <f t="shared" si="0"/>
        <v>❌</v>
      </c>
      <c r="N34" s="47">
        <v>488306.84586494981</v>
      </c>
    </row>
    <row r="35" spans="4:14">
      <c r="D35" s="45"/>
      <c r="E35" s="37"/>
      <c r="F35" s="37"/>
      <c r="G35" s="37"/>
      <c r="H35" s="37"/>
      <c r="I35" s="26" t="str">
        <f t="shared" si="1"/>
        <v/>
      </c>
      <c r="M35" s="26" t="str">
        <f t="shared" si="0"/>
        <v>❌</v>
      </c>
      <c r="N35" s="47">
        <v>488306.84586494981</v>
      </c>
    </row>
    <row r="36" spans="4:14">
      <c r="D36" s="45"/>
      <c r="E36" s="37"/>
      <c r="F36" s="37"/>
      <c r="G36" s="37"/>
      <c r="H36" s="37"/>
      <c r="I36" s="26" t="str">
        <f t="shared" si="1"/>
        <v/>
      </c>
      <c r="M36" s="26" t="str">
        <f t="shared" si="0"/>
        <v>❌</v>
      </c>
      <c r="N36" s="47">
        <v>488306.84586494981</v>
      </c>
    </row>
    <row r="37" spans="4:14">
      <c r="D37" s="45"/>
      <c r="E37" s="37"/>
      <c r="F37" s="37"/>
      <c r="G37" s="37"/>
      <c r="H37" s="37"/>
      <c r="I37" s="26" t="str">
        <f t="shared" si="1"/>
        <v/>
      </c>
      <c r="M37" s="26" t="str">
        <f t="shared" si="0"/>
        <v>❌</v>
      </c>
      <c r="N37" s="47">
        <v>488306.84586494981</v>
      </c>
    </row>
    <row r="38" spans="4:14">
      <c r="D38" s="45"/>
      <c r="E38" s="37"/>
      <c r="F38" s="37"/>
      <c r="G38" s="37"/>
      <c r="H38" s="37"/>
      <c r="I38" s="26" t="str">
        <f t="shared" si="1"/>
        <v/>
      </c>
      <c r="M38" s="26" t="str">
        <f t="shared" si="0"/>
        <v>❌</v>
      </c>
      <c r="N38" s="47">
        <v>488306.84586494981</v>
      </c>
    </row>
    <row r="39" spans="4:14">
      <c r="D39" s="45"/>
      <c r="E39" s="37"/>
      <c r="F39" s="37"/>
      <c r="G39" s="37"/>
      <c r="H39" s="37"/>
      <c r="I39" s="26" t="str">
        <f t="shared" si="1"/>
        <v/>
      </c>
      <c r="M39" s="26" t="str">
        <f t="shared" si="0"/>
        <v>❌</v>
      </c>
      <c r="N39" s="47">
        <v>488306.84586494981</v>
      </c>
    </row>
    <row r="40" spans="4:14">
      <c r="D40" s="45"/>
      <c r="E40" s="37"/>
      <c r="F40" s="37"/>
      <c r="G40" s="37"/>
      <c r="H40" s="37"/>
      <c r="I40" s="26" t="str">
        <f t="shared" si="1"/>
        <v/>
      </c>
      <c r="M40" s="26" t="str">
        <f t="shared" si="0"/>
        <v>❌</v>
      </c>
      <c r="N40" s="47">
        <v>488306.84586494981</v>
      </c>
    </row>
    <row r="41" spans="4:14">
      <c r="D41" s="45"/>
      <c r="E41" s="37"/>
      <c r="F41" s="37"/>
      <c r="G41" s="37"/>
      <c r="H41" s="37"/>
      <c r="I41" s="26" t="str">
        <f t="shared" si="1"/>
        <v/>
      </c>
      <c r="M41" s="26" t="str">
        <f t="shared" si="0"/>
        <v>❌</v>
      </c>
      <c r="N41" s="47">
        <v>488306.84586494981</v>
      </c>
    </row>
    <row r="42" spans="4:14">
      <c r="D42" s="45"/>
      <c r="E42" s="37"/>
      <c r="F42" s="37"/>
      <c r="G42" s="37"/>
      <c r="H42" s="37"/>
      <c r="I42" s="26" t="str">
        <f t="shared" si="1"/>
        <v/>
      </c>
      <c r="M42" s="26" t="str">
        <f t="shared" si="0"/>
        <v>❌</v>
      </c>
      <c r="N42" s="47">
        <v>488306.84586494981</v>
      </c>
    </row>
    <row r="43" spans="4:14">
      <c r="D43" s="45"/>
      <c r="E43" s="37"/>
      <c r="F43" s="37"/>
      <c r="G43" s="37"/>
      <c r="H43" s="37"/>
      <c r="I43" s="26" t="str">
        <f t="shared" si="1"/>
        <v/>
      </c>
      <c r="M43" s="26" t="str">
        <f t="shared" si="0"/>
        <v>❌</v>
      </c>
      <c r="N43" s="47">
        <v>488306.84586494981</v>
      </c>
    </row>
    <row r="44" spans="4:14">
      <c r="D44" s="45"/>
      <c r="E44" s="37"/>
      <c r="F44" s="37"/>
      <c r="G44" s="37"/>
      <c r="H44" s="37"/>
      <c r="I44" s="26" t="str">
        <f t="shared" si="1"/>
        <v/>
      </c>
      <c r="M44" s="26" t="str">
        <f t="shared" si="0"/>
        <v>❌</v>
      </c>
      <c r="N44" s="47">
        <v>488306.84586494981</v>
      </c>
    </row>
    <row r="45" spans="4:14">
      <c r="D45" s="45"/>
      <c r="E45" s="37"/>
      <c r="F45" s="37"/>
      <c r="G45" s="37"/>
      <c r="H45" s="37"/>
      <c r="I45" s="26" t="str">
        <f t="shared" si="1"/>
        <v/>
      </c>
      <c r="M45" s="26" t="str">
        <f t="shared" si="0"/>
        <v>❌</v>
      </c>
      <c r="N45" s="47">
        <v>488306.84586494981</v>
      </c>
    </row>
    <row r="46" spans="4:14">
      <c r="D46" s="45"/>
      <c r="E46" s="37"/>
      <c r="F46" s="37"/>
      <c r="G46" s="37"/>
      <c r="H46" s="37"/>
      <c r="I46" s="26" t="str">
        <f t="shared" si="1"/>
        <v/>
      </c>
      <c r="M46" s="26" t="str">
        <f t="shared" si="0"/>
        <v>❌</v>
      </c>
      <c r="N46" s="47">
        <v>488306.84586494981</v>
      </c>
    </row>
    <row r="47" spans="4:14">
      <c r="D47" s="45"/>
      <c r="E47" s="37"/>
      <c r="F47" s="37"/>
      <c r="G47" s="37"/>
      <c r="H47" s="37"/>
      <c r="I47" s="26" t="str">
        <f t="shared" si="1"/>
        <v/>
      </c>
      <c r="M47" s="26" t="str">
        <f t="shared" si="0"/>
        <v>❌</v>
      </c>
      <c r="N47" s="47">
        <v>488306.84586494981</v>
      </c>
    </row>
    <row r="48" spans="4:14">
      <c r="D48" s="45"/>
      <c r="E48" s="37"/>
      <c r="F48" s="37"/>
      <c r="G48" s="37"/>
      <c r="H48" s="37"/>
      <c r="I48" s="26" t="str">
        <f t="shared" si="1"/>
        <v/>
      </c>
      <c r="M48" s="26" t="str">
        <f t="shared" si="0"/>
        <v>❌</v>
      </c>
      <c r="N48" s="47">
        <v>488306.84586494981</v>
      </c>
    </row>
    <row r="49" spans="4:14">
      <c r="D49" s="45"/>
      <c r="E49" s="37"/>
      <c r="F49" s="37"/>
      <c r="G49" s="37"/>
      <c r="H49" s="37"/>
      <c r="I49" s="26" t="str">
        <f t="shared" si="1"/>
        <v/>
      </c>
      <c r="M49" s="26" t="str">
        <f t="shared" si="0"/>
        <v>❌</v>
      </c>
      <c r="N49" s="47">
        <v>488306.84586494981</v>
      </c>
    </row>
    <row r="50" spans="4:14">
      <c r="D50" s="45"/>
      <c r="E50" s="37"/>
      <c r="F50" s="37"/>
      <c r="G50" s="37"/>
      <c r="H50" s="37"/>
      <c r="I50" s="26" t="str">
        <f t="shared" si="1"/>
        <v/>
      </c>
      <c r="M50" s="26" t="str">
        <f t="shared" si="0"/>
        <v>❌</v>
      </c>
      <c r="N50" s="47">
        <v>488306.84586494981</v>
      </c>
    </row>
    <row r="51" spans="4:14">
      <c r="D51" s="45"/>
      <c r="E51" s="37"/>
      <c r="F51" s="37"/>
      <c r="G51" s="37"/>
      <c r="H51" s="37"/>
      <c r="I51" s="26" t="str">
        <f t="shared" si="1"/>
        <v/>
      </c>
      <c r="M51" s="26" t="str">
        <f t="shared" si="0"/>
        <v>❌</v>
      </c>
      <c r="N51" s="47">
        <v>488306.84586494981</v>
      </c>
    </row>
    <row r="52" spans="4:14">
      <c r="D52" s="45"/>
      <c r="E52" s="37"/>
      <c r="F52" s="37"/>
      <c r="G52" s="37"/>
      <c r="H52" s="37"/>
      <c r="I52" s="26" t="str">
        <f t="shared" si="1"/>
        <v/>
      </c>
      <c r="M52" s="26" t="str">
        <f t="shared" si="0"/>
        <v>❌</v>
      </c>
      <c r="N52" s="47">
        <v>488306.84586494981</v>
      </c>
    </row>
    <row r="53" spans="4:14">
      <c r="D53" s="45"/>
      <c r="E53" s="37"/>
      <c r="F53" s="37"/>
      <c r="G53" s="37"/>
      <c r="H53" s="37"/>
      <c r="I53" s="26" t="str">
        <f t="shared" si="1"/>
        <v/>
      </c>
      <c r="M53" s="26" t="str">
        <f t="shared" ref="M53:M84" si="2">+IF($H53=$N53,"✔","❌")</f>
        <v>❌</v>
      </c>
      <c r="N53" s="47">
        <v>488306.84586494981</v>
      </c>
    </row>
    <row r="54" spans="4:14">
      <c r="D54" s="45"/>
      <c r="E54" s="37"/>
      <c r="F54" s="37"/>
      <c r="G54" s="37"/>
      <c r="H54" s="37"/>
      <c r="I54" s="26" t="str">
        <f t="shared" si="1"/>
        <v/>
      </c>
      <c r="M54" s="26" t="str">
        <f t="shared" si="2"/>
        <v>❌</v>
      </c>
      <c r="N54" s="47">
        <v>488306.84586494981</v>
      </c>
    </row>
    <row r="55" spans="4:14">
      <c r="D55" s="45"/>
      <c r="E55" s="37"/>
      <c r="F55" s="37"/>
      <c r="G55" s="37"/>
      <c r="H55" s="37"/>
      <c r="I55" s="26" t="str">
        <f t="shared" si="1"/>
        <v/>
      </c>
      <c r="M55" s="26" t="str">
        <f t="shared" si="2"/>
        <v>❌</v>
      </c>
      <c r="N55" s="47">
        <v>488306.84586494981</v>
      </c>
    </row>
    <row r="56" spans="4:14">
      <c r="D56" s="45"/>
      <c r="E56" s="37"/>
      <c r="F56" s="37"/>
      <c r="G56" s="37"/>
      <c r="H56" s="37"/>
      <c r="I56" s="26" t="str">
        <f t="shared" si="1"/>
        <v/>
      </c>
      <c r="M56" s="26" t="str">
        <f t="shared" si="2"/>
        <v>❌</v>
      </c>
      <c r="N56" s="47">
        <v>488306.84586494981</v>
      </c>
    </row>
    <row r="57" spans="4:14">
      <c r="D57" s="45"/>
      <c r="E57" s="37"/>
      <c r="F57" s="37"/>
      <c r="G57" s="37"/>
      <c r="H57" s="37"/>
      <c r="I57" s="26" t="str">
        <f t="shared" si="1"/>
        <v/>
      </c>
      <c r="M57" s="26" t="str">
        <f t="shared" si="2"/>
        <v>❌</v>
      </c>
      <c r="N57" s="47">
        <v>488306.84586494981</v>
      </c>
    </row>
    <row r="58" spans="4:14">
      <c r="D58" s="45"/>
      <c r="E58" s="37"/>
      <c r="F58" s="37"/>
      <c r="G58" s="37"/>
      <c r="H58" s="37"/>
      <c r="I58" s="26" t="str">
        <f>IF($H58="","",IF($H58=$N58,"✔","❌"))</f>
        <v/>
      </c>
      <c r="M58" s="26" t="str">
        <f t="shared" si="2"/>
        <v>❌</v>
      </c>
      <c r="N58" s="47">
        <v>488306.84586494981</v>
      </c>
    </row>
    <row r="59" spans="4:14">
      <c r="D59" s="45"/>
      <c r="E59" s="37"/>
      <c r="F59" s="37"/>
      <c r="G59" s="37"/>
      <c r="H59" s="37"/>
      <c r="I59" s="26" t="str">
        <f t="shared" si="1"/>
        <v/>
      </c>
      <c r="M59" s="26" t="str">
        <f t="shared" si="2"/>
        <v>❌</v>
      </c>
      <c r="N59" s="47">
        <v>488306.84586494981</v>
      </c>
    </row>
    <row r="60" spans="4:14">
      <c r="D60" s="45"/>
      <c r="E60" s="37"/>
      <c r="F60" s="37"/>
      <c r="G60" s="37"/>
      <c r="H60" s="37"/>
      <c r="I60" s="26" t="str">
        <f t="shared" si="1"/>
        <v/>
      </c>
      <c r="M60" s="26" t="str">
        <f t="shared" si="2"/>
        <v>❌</v>
      </c>
      <c r="N60" s="47">
        <v>488306.84586494981</v>
      </c>
    </row>
    <row r="61" spans="4:14">
      <c r="D61" s="45"/>
      <c r="E61" s="37"/>
      <c r="F61" s="37"/>
      <c r="G61" s="37"/>
      <c r="H61" s="37"/>
      <c r="I61" s="26" t="str">
        <f t="shared" si="1"/>
        <v/>
      </c>
      <c r="M61" s="26" t="str">
        <f t="shared" si="2"/>
        <v>❌</v>
      </c>
      <c r="N61" s="47">
        <v>488306.84586494981</v>
      </c>
    </row>
    <row r="62" spans="4:14">
      <c r="D62" s="45"/>
      <c r="E62" s="37"/>
      <c r="F62" s="37"/>
      <c r="G62" s="37"/>
      <c r="H62" s="37"/>
      <c r="I62" s="26" t="str">
        <f t="shared" si="1"/>
        <v/>
      </c>
      <c r="M62" s="26" t="str">
        <f t="shared" si="2"/>
        <v>❌</v>
      </c>
      <c r="N62" s="47">
        <v>488306.84586494981</v>
      </c>
    </row>
    <row r="63" spans="4:14">
      <c r="D63" s="45"/>
      <c r="E63" s="37"/>
      <c r="F63" s="37"/>
      <c r="G63" s="37"/>
      <c r="H63" s="37"/>
      <c r="I63" s="26" t="str">
        <f t="shared" si="1"/>
        <v/>
      </c>
      <c r="M63" s="26" t="str">
        <f t="shared" si="2"/>
        <v>❌</v>
      </c>
      <c r="N63" s="47">
        <v>488306.84586494981</v>
      </c>
    </row>
    <row r="64" spans="4:14">
      <c r="D64" s="45"/>
      <c r="E64" s="37"/>
      <c r="F64" s="37"/>
      <c r="G64" s="37"/>
      <c r="H64" s="37"/>
      <c r="I64" s="26" t="str">
        <f t="shared" si="1"/>
        <v/>
      </c>
      <c r="M64" s="26" t="str">
        <f t="shared" si="2"/>
        <v>❌</v>
      </c>
      <c r="N64" s="47">
        <v>488306.84586494981</v>
      </c>
    </row>
    <row r="65" spans="4:14">
      <c r="D65" s="45"/>
      <c r="E65" s="37"/>
      <c r="F65" s="37"/>
      <c r="G65" s="37"/>
      <c r="H65" s="37"/>
      <c r="I65" s="26" t="str">
        <f t="shared" si="1"/>
        <v/>
      </c>
      <c r="M65" s="26" t="str">
        <f t="shared" si="2"/>
        <v>❌</v>
      </c>
      <c r="N65" s="47">
        <v>488306.84586494981</v>
      </c>
    </row>
    <row r="66" spans="4:14">
      <c r="D66" s="45"/>
      <c r="E66" s="37"/>
      <c r="F66" s="37"/>
      <c r="G66" s="37"/>
      <c r="H66" s="37"/>
      <c r="I66" s="26" t="str">
        <f t="shared" si="1"/>
        <v/>
      </c>
      <c r="M66" s="26" t="str">
        <f t="shared" si="2"/>
        <v>❌</v>
      </c>
      <c r="N66" s="47">
        <v>488306.84586494981</v>
      </c>
    </row>
    <row r="67" spans="4:14">
      <c r="D67" s="45"/>
      <c r="E67" s="37"/>
      <c r="F67" s="37"/>
      <c r="G67" s="37"/>
      <c r="H67" s="37"/>
      <c r="I67" s="26" t="str">
        <f t="shared" si="1"/>
        <v/>
      </c>
      <c r="M67" s="26" t="str">
        <f t="shared" si="2"/>
        <v>❌</v>
      </c>
      <c r="N67" s="47">
        <v>488306.84586494981</v>
      </c>
    </row>
    <row r="68" spans="4:14">
      <c r="D68" s="45"/>
      <c r="E68" s="37"/>
      <c r="F68" s="37"/>
      <c r="G68" s="37"/>
      <c r="H68" s="37"/>
      <c r="I68" s="26" t="str">
        <f t="shared" si="1"/>
        <v/>
      </c>
      <c r="M68" s="26" t="str">
        <f t="shared" si="2"/>
        <v>❌</v>
      </c>
      <c r="N68" s="47">
        <v>488306.84586494981</v>
      </c>
    </row>
    <row r="69" spans="4:14">
      <c r="D69" s="45"/>
      <c r="E69" s="37"/>
      <c r="F69" s="37"/>
      <c r="G69" s="37"/>
      <c r="H69" s="37"/>
      <c r="I69" s="26" t="str">
        <f t="shared" si="1"/>
        <v/>
      </c>
      <c r="M69" s="26" t="str">
        <f t="shared" si="2"/>
        <v>❌</v>
      </c>
      <c r="N69" s="47">
        <v>488306.84586494981</v>
      </c>
    </row>
    <row r="70" spans="4:14">
      <c r="D70" s="45"/>
      <c r="E70" s="37"/>
      <c r="F70" s="37"/>
      <c r="G70" s="37"/>
      <c r="H70" s="37"/>
      <c r="I70" s="26" t="str">
        <f t="shared" si="1"/>
        <v/>
      </c>
      <c r="M70" s="26" t="str">
        <f t="shared" si="2"/>
        <v>❌</v>
      </c>
      <c r="N70" s="47">
        <v>488306.84586494981</v>
      </c>
    </row>
    <row r="71" spans="4:14">
      <c r="D71" s="45"/>
      <c r="E71" s="37"/>
      <c r="F71" s="37"/>
      <c r="G71" s="37"/>
      <c r="H71" s="37"/>
      <c r="I71" s="26" t="str">
        <f t="shared" si="1"/>
        <v/>
      </c>
      <c r="M71" s="26" t="str">
        <f t="shared" si="2"/>
        <v>❌</v>
      </c>
      <c r="N71" s="47">
        <v>488306.84586494981</v>
      </c>
    </row>
    <row r="72" spans="4:14">
      <c r="D72" s="45"/>
      <c r="E72" s="37"/>
      <c r="F72" s="37"/>
      <c r="G72" s="37"/>
      <c r="H72" s="37"/>
      <c r="I72" s="26" t="str">
        <f t="shared" si="1"/>
        <v/>
      </c>
      <c r="M72" s="26" t="str">
        <f t="shared" si="2"/>
        <v>❌</v>
      </c>
      <c r="N72" s="47">
        <v>488306.84586494981</v>
      </c>
    </row>
    <row r="73" spans="4:14">
      <c r="D73" s="45"/>
      <c r="E73" s="37"/>
      <c r="F73" s="37"/>
      <c r="G73" s="37"/>
      <c r="H73" s="37"/>
      <c r="I73" s="26" t="str">
        <f t="shared" si="1"/>
        <v/>
      </c>
      <c r="M73" s="26" t="str">
        <f t="shared" si="2"/>
        <v>❌</v>
      </c>
      <c r="N73" s="47">
        <v>488306.84586494981</v>
      </c>
    </row>
    <row r="74" spans="4:14">
      <c r="D74" s="45"/>
      <c r="E74" s="37"/>
      <c r="F74" s="37"/>
      <c r="G74" s="37"/>
      <c r="H74" s="37"/>
      <c r="I74" s="26" t="str">
        <f t="shared" si="1"/>
        <v/>
      </c>
      <c r="M74" s="26" t="str">
        <f t="shared" si="2"/>
        <v>❌</v>
      </c>
      <c r="N74" s="47">
        <v>488306.84586494981</v>
      </c>
    </row>
    <row r="75" spans="4:14">
      <c r="D75" s="45"/>
      <c r="E75" s="37"/>
      <c r="F75" s="37"/>
      <c r="G75" s="37"/>
      <c r="H75" s="37"/>
      <c r="I75" s="26" t="str">
        <f t="shared" si="1"/>
        <v/>
      </c>
      <c r="M75" s="26" t="str">
        <f t="shared" si="2"/>
        <v>❌</v>
      </c>
      <c r="N75" s="47">
        <v>488306.84586494981</v>
      </c>
    </row>
    <row r="76" spans="4:14">
      <c r="D76" s="45"/>
      <c r="E76" s="37"/>
      <c r="F76" s="37"/>
      <c r="G76" s="37"/>
      <c r="H76" s="37"/>
      <c r="I76" s="26" t="str">
        <f t="shared" si="1"/>
        <v/>
      </c>
      <c r="M76" s="26" t="str">
        <f t="shared" si="2"/>
        <v>❌</v>
      </c>
      <c r="N76" s="47">
        <v>488306.84586494981</v>
      </c>
    </row>
    <row r="77" spans="4:14">
      <c r="D77" s="45"/>
      <c r="E77" s="37"/>
      <c r="F77" s="37"/>
      <c r="G77" s="37"/>
      <c r="H77" s="37"/>
      <c r="I77" s="26" t="str">
        <f t="shared" si="1"/>
        <v/>
      </c>
      <c r="M77" s="26" t="str">
        <f t="shared" si="2"/>
        <v>❌</v>
      </c>
      <c r="N77" s="47">
        <v>488306.84586494981</v>
      </c>
    </row>
    <row r="78" spans="4:14">
      <c r="D78" s="45"/>
      <c r="E78" s="37"/>
      <c r="F78" s="37"/>
      <c r="G78" s="37"/>
      <c r="H78" s="37"/>
      <c r="I78" s="26" t="str">
        <f t="shared" si="1"/>
        <v/>
      </c>
      <c r="M78" s="26" t="str">
        <f t="shared" si="2"/>
        <v>❌</v>
      </c>
      <c r="N78" s="47">
        <v>488306.84586494981</v>
      </c>
    </row>
    <row r="79" spans="4:14">
      <c r="D79" s="45"/>
      <c r="E79" s="37"/>
      <c r="F79" s="37"/>
      <c r="G79" s="37"/>
      <c r="H79" s="37"/>
      <c r="I79" s="26" t="str">
        <f>IF($H79="","",IF($H79=$N79,"✔","❌"))</f>
        <v/>
      </c>
      <c r="M79" s="26" t="str">
        <f t="shared" si="2"/>
        <v>❌</v>
      </c>
      <c r="N79" s="47">
        <v>488306.84586494981</v>
      </c>
    </row>
    <row r="80" spans="4:14">
      <c r="D80" s="45"/>
      <c r="E80" s="37"/>
      <c r="F80" s="37"/>
      <c r="G80" s="37"/>
      <c r="H80" s="37"/>
      <c r="I80" s="26" t="str">
        <f t="shared" si="1"/>
        <v/>
      </c>
      <c r="M80" s="26" t="str">
        <f t="shared" si="2"/>
        <v>❌</v>
      </c>
      <c r="N80" s="47">
        <v>488306.84586494981</v>
      </c>
    </row>
    <row r="81" spans="3:14">
      <c r="D81" s="45"/>
      <c r="E81" s="37"/>
      <c r="F81" s="37"/>
      <c r="G81" s="37"/>
      <c r="H81" s="37"/>
      <c r="I81" s="26" t="str">
        <f t="shared" si="1"/>
        <v/>
      </c>
      <c r="M81" s="26" t="str">
        <f t="shared" si="2"/>
        <v>❌</v>
      </c>
      <c r="N81" s="47">
        <v>488306.84586494981</v>
      </c>
    </row>
    <row r="82" spans="3:14">
      <c r="D82" s="45"/>
      <c r="E82" s="37"/>
      <c r="F82" s="37"/>
      <c r="G82" s="37"/>
      <c r="H82" s="37"/>
      <c r="I82" s="26" t="str">
        <f t="shared" si="1"/>
        <v/>
      </c>
      <c r="M82" s="26" t="str">
        <f t="shared" si="2"/>
        <v>❌</v>
      </c>
      <c r="N82" s="47">
        <v>488306.84586494981</v>
      </c>
    </row>
    <row r="83" spans="3:14">
      <c r="D83" s="45"/>
      <c r="E83" s="37"/>
      <c r="F83" s="37"/>
      <c r="G83" s="37"/>
      <c r="H83" s="37"/>
      <c r="I83" s="26" t="str">
        <f t="shared" si="1"/>
        <v/>
      </c>
      <c r="M83" s="26" t="str">
        <f t="shared" si="2"/>
        <v>❌</v>
      </c>
      <c r="N83" s="47">
        <v>488306.84586494981</v>
      </c>
    </row>
    <row r="84" spans="3:14">
      <c r="D84" s="45"/>
      <c r="E84" s="37"/>
      <c r="F84" s="37"/>
      <c r="G84" s="37"/>
      <c r="H84" s="37"/>
      <c r="I84" s="26" t="str">
        <f t="shared" si="1"/>
        <v/>
      </c>
      <c r="M84" s="26" t="str">
        <f t="shared" si="2"/>
        <v>❌</v>
      </c>
      <c r="N84" s="47">
        <v>488306.84586494981</v>
      </c>
    </row>
    <row r="86" spans="3:14" ht="14.45" customHeight="1">
      <c r="C86" s="33" t="s">
        <v>6</v>
      </c>
      <c r="D86" s="72" t="s">
        <v>30</v>
      </c>
      <c r="E86" s="72"/>
      <c r="F86" s="72"/>
      <c r="G86" s="72"/>
      <c r="H86" s="72"/>
      <c r="I86" s="72"/>
      <c r="J86" s="72"/>
      <c r="K86" s="72"/>
      <c r="L86" s="72"/>
    </row>
    <row r="87" spans="3:14">
      <c r="D87" s="72"/>
      <c r="E87" s="72"/>
      <c r="F87" s="72"/>
      <c r="G87" s="72"/>
      <c r="H87" s="72"/>
      <c r="I87" s="72"/>
      <c r="J87" s="72"/>
      <c r="K87" s="72"/>
      <c r="L87" s="72"/>
    </row>
    <row r="88" spans="3:14" ht="69" customHeight="1">
      <c r="D88" s="72"/>
      <c r="E88" s="72"/>
      <c r="F88" s="72"/>
      <c r="G88" s="72"/>
      <c r="H88" s="72"/>
      <c r="I88" s="72"/>
      <c r="J88" s="72"/>
      <c r="K88" s="72"/>
      <c r="L88" s="72"/>
    </row>
    <row r="89" spans="3:14" ht="6.6" customHeight="1">
      <c r="D89" s="43"/>
      <c r="E89" s="43"/>
      <c r="F89" s="43"/>
      <c r="G89" s="43"/>
      <c r="H89" s="43"/>
      <c r="I89" s="43"/>
      <c r="J89" s="43"/>
      <c r="K89" s="43"/>
      <c r="L89" s="43"/>
    </row>
    <row r="90" spans="3:14">
      <c r="D90" s="36" t="s">
        <v>25</v>
      </c>
      <c r="E90" s="37"/>
    </row>
    <row r="91" spans="3:14">
      <c r="D91" s="36" t="s">
        <v>18</v>
      </c>
      <c r="E91" s="38"/>
    </row>
    <row r="92" spans="3:14">
      <c r="D92" s="36" t="s">
        <v>26</v>
      </c>
      <c r="E92" s="37"/>
    </row>
    <row r="94" spans="3:14">
      <c r="D94" s="44" t="s">
        <v>2</v>
      </c>
      <c r="E94" s="44" t="s">
        <v>22</v>
      </c>
      <c r="F94" s="44" t="s">
        <v>19</v>
      </c>
      <c r="G94" s="44" t="s">
        <v>23</v>
      </c>
      <c r="H94" s="44" t="s">
        <v>24</v>
      </c>
    </row>
    <row r="95" spans="3:14">
      <c r="D95" s="45"/>
      <c r="E95" s="37"/>
      <c r="F95" s="37"/>
      <c r="G95" s="37"/>
      <c r="H95" s="37"/>
      <c r="I95" s="26" t="str">
        <f>IF($H95="","",IF($H95=$N95,"✔","❌"))</f>
        <v/>
      </c>
      <c r="M95" s="26" t="str">
        <f t="shared" ref="M95:M142" si="3">+IF($H95=$N95,"✔","❌")</f>
        <v>❌</v>
      </c>
      <c r="N95" s="47">
        <v>2226459.8613180998</v>
      </c>
    </row>
    <row r="96" spans="3:14">
      <c r="D96" s="45"/>
      <c r="E96" s="37"/>
      <c r="F96" s="37"/>
      <c r="G96" s="37"/>
      <c r="H96" s="37"/>
      <c r="I96" s="26" t="str">
        <f t="shared" ref="I96:I142" si="4">IF($H96="","",IF($H96=$N96,"✔","❌"))</f>
        <v/>
      </c>
      <c r="M96" s="26" t="str">
        <f t="shared" si="3"/>
        <v>❌</v>
      </c>
      <c r="N96" s="47">
        <v>2226459.8613180998</v>
      </c>
    </row>
    <row r="97" spans="4:14">
      <c r="D97" s="45"/>
      <c r="E97" s="37"/>
      <c r="F97" s="37"/>
      <c r="G97" s="37"/>
      <c r="H97" s="37"/>
      <c r="I97" s="26" t="str">
        <f t="shared" si="4"/>
        <v/>
      </c>
      <c r="M97" s="26" t="str">
        <f t="shared" si="3"/>
        <v>❌</v>
      </c>
      <c r="N97" s="47">
        <v>2226459.8613180998</v>
      </c>
    </row>
    <row r="98" spans="4:14">
      <c r="D98" s="45"/>
      <c r="E98" s="37"/>
      <c r="F98" s="37"/>
      <c r="G98" s="37"/>
      <c r="H98" s="37"/>
      <c r="I98" s="26" t="str">
        <f t="shared" si="4"/>
        <v/>
      </c>
      <c r="M98" s="26" t="str">
        <f t="shared" si="3"/>
        <v>❌</v>
      </c>
      <c r="N98" s="47">
        <v>2226459.8613180998</v>
      </c>
    </row>
    <row r="99" spans="4:14">
      <c r="D99" s="45"/>
      <c r="E99" s="37"/>
      <c r="F99" s="37"/>
      <c r="G99" s="37"/>
      <c r="H99" s="37"/>
      <c r="I99" s="26" t="str">
        <f t="shared" si="4"/>
        <v/>
      </c>
      <c r="M99" s="26" t="str">
        <f t="shared" si="3"/>
        <v>❌</v>
      </c>
      <c r="N99" s="47">
        <v>2226459.8613180998</v>
      </c>
    </row>
    <row r="100" spans="4:14">
      <c r="D100" s="45"/>
      <c r="E100" s="37"/>
      <c r="F100" s="37"/>
      <c r="G100" s="37"/>
      <c r="H100" s="37"/>
      <c r="I100" s="26" t="str">
        <f t="shared" si="4"/>
        <v/>
      </c>
      <c r="M100" s="26" t="str">
        <f t="shared" si="3"/>
        <v>❌</v>
      </c>
      <c r="N100" s="47">
        <v>2226459.8613180998</v>
      </c>
    </row>
    <row r="101" spans="4:14">
      <c r="D101" s="45"/>
      <c r="E101" s="37"/>
      <c r="F101" s="37"/>
      <c r="G101" s="37"/>
      <c r="H101" s="37"/>
      <c r="I101" s="26" t="str">
        <f t="shared" si="4"/>
        <v/>
      </c>
      <c r="M101" s="26" t="str">
        <f t="shared" si="3"/>
        <v>❌</v>
      </c>
      <c r="N101" s="47">
        <v>2226459.8613180998</v>
      </c>
    </row>
    <row r="102" spans="4:14">
      <c r="D102" s="45"/>
      <c r="E102" s="37"/>
      <c r="F102" s="37"/>
      <c r="G102" s="37"/>
      <c r="H102" s="37"/>
      <c r="I102" s="26" t="str">
        <f t="shared" si="4"/>
        <v/>
      </c>
      <c r="M102" s="26" t="str">
        <f t="shared" si="3"/>
        <v>❌</v>
      </c>
      <c r="N102" s="47">
        <v>2226459.8613180998</v>
      </c>
    </row>
    <row r="103" spans="4:14">
      <c r="D103" s="45"/>
      <c r="E103" s="37"/>
      <c r="F103" s="37"/>
      <c r="G103" s="37"/>
      <c r="H103" s="37"/>
      <c r="I103" s="26" t="str">
        <f t="shared" si="4"/>
        <v/>
      </c>
      <c r="M103" s="26" t="str">
        <f t="shared" si="3"/>
        <v>❌</v>
      </c>
      <c r="N103" s="47">
        <v>2226459.8613180998</v>
      </c>
    </row>
    <row r="104" spans="4:14">
      <c r="D104" s="45"/>
      <c r="E104" s="37"/>
      <c r="F104" s="37"/>
      <c r="G104" s="37"/>
      <c r="H104" s="37"/>
      <c r="I104" s="26" t="str">
        <f t="shared" si="4"/>
        <v/>
      </c>
      <c r="M104" s="26" t="str">
        <f t="shared" si="3"/>
        <v>❌</v>
      </c>
      <c r="N104" s="47">
        <v>2226459.8613180998</v>
      </c>
    </row>
    <row r="105" spans="4:14">
      <c r="D105" s="45"/>
      <c r="E105" s="37"/>
      <c r="F105" s="37"/>
      <c r="G105" s="37"/>
      <c r="H105" s="37"/>
      <c r="I105" s="26" t="str">
        <f t="shared" si="4"/>
        <v/>
      </c>
      <c r="M105" s="26" t="str">
        <f t="shared" si="3"/>
        <v>❌</v>
      </c>
      <c r="N105" s="47">
        <v>2226459.8613180998</v>
      </c>
    </row>
    <row r="106" spans="4:14">
      <c r="D106" s="45"/>
      <c r="E106" s="37"/>
      <c r="F106" s="37"/>
      <c r="G106" s="37"/>
      <c r="H106" s="37"/>
      <c r="I106" s="26" t="str">
        <f t="shared" si="4"/>
        <v/>
      </c>
      <c r="M106" s="26" t="str">
        <f t="shared" si="3"/>
        <v>❌</v>
      </c>
      <c r="N106" s="47">
        <v>2226459.8613180998</v>
      </c>
    </row>
    <row r="107" spans="4:14">
      <c r="D107" s="45"/>
      <c r="E107" s="37"/>
      <c r="F107" s="37"/>
      <c r="G107" s="37"/>
      <c r="H107" s="37"/>
      <c r="I107" s="26" t="str">
        <f t="shared" si="4"/>
        <v/>
      </c>
      <c r="M107" s="26" t="str">
        <f t="shared" si="3"/>
        <v>❌</v>
      </c>
      <c r="N107" s="47">
        <v>2226459.8613180998</v>
      </c>
    </row>
    <row r="108" spans="4:14">
      <c r="D108" s="45"/>
      <c r="E108" s="37"/>
      <c r="F108" s="37"/>
      <c r="G108" s="37"/>
      <c r="H108" s="37"/>
      <c r="I108" s="26" t="str">
        <f t="shared" si="4"/>
        <v/>
      </c>
      <c r="M108" s="26" t="str">
        <f t="shared" si="3"/>
        <v>❌</v>
      </c>
      <c r="N108" s="47">
        <v>2226459.8613180998</v>
      </c>
    </row>
    <row r="109" spans="4:14">
      <c r="D109" s="45"/>
      <c r="E109" s="37"/>
      <c r="F109" s="37"/>
      <c r="G109" s="37"/>
      <c r="H109" s="37"/>
      <c r="I109" s="26" t="str">
        <f t="shared" si="4"/>
        <v/>
      </c>
      <c r="M109" s="26" t="str">
        <f t="shared" si="3"/>
        <v>❌</v>
      </c>
      <c r="N109" s="47">
        <v>2226459.8613180998</v>
      </c>
    </row>
    <row r="110" spans="4:14">
      <c r="D110" s="45"/>
      <c r="E110" s="37"/>
      <c r="F110" s="37"/>
      <c r="G110" s="37"/>
      <c r="H110" s="37"/>
      <c r="I110" s="26" t="str">
        <f t="shared" si="4"/>
        <v/>
      </c>
      <c r="M110" s="26" t="str">
        <f t="shared" si="3"/>
        <v>❌</v>
      </c>
      <c r="N110" s="47">
        <v>2226459.8613180998</v>
      </c>
    </row>
    <row r="111" spans="4:14">
      <c r="D111" s="45"/>
      <c r="E111" s="37"/>
      <c r="F111" s="37"/>
      <c r="G111" s="37"/>
      <c r="H111" s="37"/>
      <c r="I111" s="26" t="str">
        <f t="shared" si="4"/>
        <v/>
      </c>
      <c r="M111" s="26" t="str">
        <f t="shared" si="3"/>
        <v>❌</v>
      </c>
      <c r="N111" s="47">
        <v>2226459.8613180998</v>
      </c>
    </row>
    <row r="112" spans="4:14">
      <c r="D112" s="45"/>
      <c r="E112" s="37"/>
      <c r="F112" s="37"/>
      <c r="G112" s="37"/>
      <c r="H112" s="37"/>
      <c r="I112" s="26" t="str">
        <f t="shared" si="4"/>
        <v/>
      </c>
      <c r="M112" s="26" t="str">
        <f t="shared" si="3"/>
        <v>❌</v>
      </c>
      <c r="N112" s="47">
        <v>2226459.8613180998</v>
      </c>
    </row>
    <row r="113" spans="4:14">
      <c r="D113" s="45"/>
      <c r="E113" s="37"/>
      <c r="F113" s="37"/>
      <c r="G113" s="37"/>
      <c r="H113" s="37"/>
      <c r="I113" s="26" t="str">
        <f t="shared" si="4"/>
        <v/>
      </c>
      <c r="M113" s="26" t="str">
        <f t="shared" si="3"/>
        <v>❌</v>
      </c>
      <c r="N113" s="47">
        <v>2226459.8613180998</v>
      </c>
    </row>
    <row r="114" spans="4:14">
      <c r="D114" s="45"/>
      <c r="E114" s="37"/>
      <c r="F114" s="37"/>
      <c r="G114" s="37"/>
      <c r="H114" s="37"/>
      <c r="I114" s="26" t="str">
        <f t="shared" si="4"/>
        <v/>
      </c>
      <c r="M114" s="26" t="str">
        <f t="shared" si="3"/>
        <v>❌</v>
      </c>
      <c r="N114" s="47">
        <v>2226459.8613180998</v>
      </c>
    </row>
    <row r="115" spans="4:14">
      <c r="D115" s="45"/>
      <c r="E115" s="37"/>
      <c r="F115" s="37"/>
      <c r="G115" s="37"/>
      <c r="H115" s="37"/>
      <c r="I115" s="26" t="str">
        <f t="shared" si="4"/>
        <v/>
      </c>
      <c r="M115" s="26" t="str">
        <f t="shared" si="3"/>
        <v>❌</v>
      </c>
      <c r="N115" s="47">
        <v>2226459.8613180998</v>
      </c>
    </row>
    <row r="116" spans="4:14">
      <c r="D116" s="45"/>
      <c r="E116" s="37"/>
      <c r="F116" s="37"/>
      <c r="G116" s="37"/>
      <c r="H116" s="37"/>
      <c r="I116" s="26" t="str">
        <f t="shared" si="4"/>
        <v/>
      </c>
      <c r="M116" s="26" t="str">
        <f t="shared" si="3"/>
        <v>❌</v>
      </c>
      <c r="N116" s="47">
        <v>2226459.8613180998</v>
      </c>
    </row>
    <row r="117" spans="4:14">
      <c r="D117" s="45"/>
      <c r="E117" s="37"/>
      <c r="F117" s="37"/>
      <c r="G117" s="37"/>
      <c r="H117" s="37"/>
      <c r="I117" s="26" t="str">
        <f t="shared" si="4"/>
        <v/>
      </c>
      <c r="M117" s="26" t="str">
        <f t="shared" si="3"/>
        <v>❌</v>
      </c>
      <c r="N117" s="47">
        <v>2226459.8613180998</v>
      </c>
    </row>
    <row r="118" spans="4:14">
      <c r="D118" s="45"/>
      <c r="E118" s="37"/>
      <c r="F118" s="37"/>
      <c r="G118" s="37"/>
      <c r="H118" s="37"/>
      <c r="I118" s="26" t="str">
        <f t="shared" si="4"/>
        <v/>
      </c>
      <c r="M118" s="26" t="str">
        <f t="shared" si="3"/>
        <v>❌</v>
      </c>
      <c r="N118" s="47">
        <v>2226459.8613180998</v>
      </c>
    </row>
    <row r="119" spans="4:14">
      <c r="D119" s="45"/>
      <c r="E119" s="37"/>
      <c r="F119" s="37"/>
      <c r="G119" s="37"/>
      <c r="H119" s="37"/>
      <c r="I119" s="26" t="str">
        <f t="shared" si="4"/>
        <v/>
      </c>
      <c r="M119" s="26" t="str">
        <f t="shared" si="3"/>
        <v>❌</v>
      </c>
      <c r="N119" s="47">
        <v>2226459.8613180998</v>
      </c>
    </row>
    <row r="120" spans="4:14">
      <c r="D120" s="45"/>
      <c r="E120" s="37"/>
      <c r="F120" s="37"/>
      <c r="G120" s="37"/>
      <c r="H120" s="37"/>
      <c r="I120" s="26" t="str">
        <f t="shared" si="4"/>
        <v/>
      </c>
      <c r="M120" s="26" t="str">
        <f t="shared" si="3"/>
        <v>❌</v>
      </c>
      <c r="N120" s="47">
        <v>2226459.8613180998</v>
      </c>
    </row>
    <row r="121" spans="4:14">
      <c r="D121" s="45"/>
      <c r="E121" s="37"/>
      <c r="F121" s="37"/>
      <c r="G121" s="37"/>
      <c r="H121" s="37"/>
      <c r="I121" s="26" t="str">
        <f t="shared" si="4"/>
        <v/>
      </c>
      <c r="M121" s="26" t="str">
        <f t="shared" si="3"/>
        <v>❌</v>
      </c>
      <c r="N121" s="47">
        <v>2226459.8613180998</v>
      </c>
    </row>
    <row r="122" spans="4:14">
      <c r="D122" s="45"/>
      <c r="E122" s="37"/>
      <c r="F122" s="37"/>
      <c r="G122" s="37"/>
      <c r="H122" s="37"/>
      <c r="I122" s="26" t="str">
        <f t="shared" si="4"/>
        <v/>
      </c>
      <c r="M122" s="26" t="str">
        <f t="shared" si="3"/>
        <v>❌</v>
      </c>
      <c r="N122" s="47">
        <v>2226459.8613180998</v>
      </c>
    </row>
    <row r="123" spans="4:14">
      <c r="D123" s="45"/>
      <c r="E123" s="37"/>
      <c r="F123" s="37"/>
      <c r="G123" s="37"/>
      <c r="H123" s="37"/>
      <c r="I123" s="26" t="str">
        <f t="shared" si="4"/>
        <v/>
      </c>
      <c r="M123" s="26" t="str">
        <f t="shared" si="3"/>
        <v>❌</v>
      </c>
      <c r="N123" s="47">
        <v>2226459.8613180998</v>
      </c>
    </row>
    <row r="124" spans="4:14">
      <c r="D124" s="45"/>
      <c r="E124" s="37"/>
      <c r="F124" s="37"/>
      <c r="G124" s="37"/>
      <c r="H124" s="37"/>
      <c r="I124" s="26" t="str">
        <f t="shared" si="4"/>
        <v/>
      </c>
      <c r="M124" s="26" t="str">
        <f t="shared" si="3"/>
        <v>❌</v>
      </c>
      <c r="N124" s="47">
        <v>2226459.8613180998</v>
      </c>
    </row>
    <row r="125" spans="4:14">
      <c r="D125" s="45"/>
      <c r="E125" s="37"/>
      <c r="F125" s="37"/>
      <c r="G125" s="37"/>
      <c r="H125" s="37"/>
      <c r="I125" s="26" t="str">
        <f t="shared" si="4"/>
        <v/>
      </c>
      <c r="M125" s="26" t="str">
        <f t="shared" si="3"/>
        <v>❌</v>
      </c>
      <c r="N125" s="47">
        <v>2226459.8613180998</v>
      </c>
    </row>
    <row r="126" spans="4:14">
      <c r="D126" s="45"/>
      <c r="E126" s="37"/>
      <c r="F126" s="37"/>
      <c r="G126" s="37"/>
      <c r="H126" s="37"/>
      <c r="I126" s="26" t="str">
        <f t="shared" si="4"/>
        <v/>
      </c>
      <c r="M126" s="26" t="str">
        <f t="shared" si="3"/>
        <v>❌</v>
      </c>
      <c r="N126" s="47">
        <v>2226459.8613180998</v>
      </c>
    </row>
    <row r="127" spans="4:14">
      <c r="D127" s="45"/>
      <c r="E127" s="37"/>
      <c r="F127" s="37"/>
      <c r="G127" s="37"/>
      <c r="H127" s="37"/>
      <c r="I127" s="26" t="str">
        <f t="shared" si="4"/>
        <v/>
      </c>
      <c r="M127" s="26" t="str">
        <f t="shared" si="3"/>
        <v>❌</v>
      </c>
      <c r="N127" s="47">
        <v>2226459.8613180998</v>
      </c>
    </row>
    <row r="128" spans="4:14">
      <c r="D128" s="45"/>
      <c r="E128" s="37"/>
      <c r="F128" s="37"/>
      <c r="G128" s="37"/>
      <c r="H128" s="37"/>
      <c r="I128" s="26" t="str">
        <f t="shared" si="4"/>
        <v/>
      </c>
      <c r="M128" s="26" t="str">
        <f t="shared" si="3"/>
        <v>❌</v>
      </c>
      <c r="N128" s="47">
        <v>2226459.8613180998</v>
      </c>
    </row>
    <row r="129" spans="4:14">
      <c r="D129" s="45"/>
      <c r="E129" s="37"/>
      <c r="F129" s="37"/>
      <c r="G129" s="37"/>
      <c r="H129" s="37"/>
      <c r="I129" s="26" t="str">
        <f t="shared" si="4"/>
        <v/>
      </c>
      <c r="M129" s="26" t="str">
        <f t="shared" si="3"/>
        <v>❌</v>
      </c>
      <c r="N129" s="47">
        <v>2226459.8613180998</v>
      </c>
    </row>
    <row r="130" spans="4:14">
      <c r="D130" s="45"/>
      <c r="E130" s="37"/>
      <c r="F130" s="37"/>
      <c r="G130" s="37"/>
      <c r="H130" s="37"/>
      <c r="I130" s="26" t="str">
        <f t="shared" si="4"/>
        <v/>
      </c>
      <c r="M130" s="26" t="str">
        <f t="shared" si="3"/>
        <v>❌</v>
      </c>
      <c r="N130" s="47">
        <v>2226459.8613180998</v>
      </c>
    </row>
    <row r="131" spans="4:14">
      <c r="D131" s="45"/>
      <c r="E131" s="37"/>
      <c r="F131" s="37"/>
      <c r="G131" s="37"/>
      <c r="H131" s="37"/>
      <c r="I131" s="26" t="str">
        <f t="shared" si="4"/>
        <v/>
      </c>
      <c r="M131" s="26" t="str">
        <f t="shared" si="3"/>
        <v>❌</v>
      </c>
      <c r="N131" s="47">
        <v>2226459.8613180998</v>
      </c>
    </row>
    <row r="132" spans="4:14">
      <c r="D132" s="45"/>
      <c r="E132" s="37"/>
      <c r="F132" s="37"/>
      <c r="G132" s="37"/>
      <c r="H132" s="37"/>
      <c r="I132" s="26" t="str">
        <f t="shared" si="4"/>
        <v/>
      </c>
      <c r="M132" s="26" t="str">
        <f t="shared" si="3"/>
        <v>❌</v>
      </c>
      <c r="N132" s="47">
        <v>2226459.8613180998</v>
      </c>
    </row>
    <row r="133" spans="4:14">
      <c r="D133" s="45"/>
      <c r="E133" s="37"/>
      <c r="F133" s="37"/>
      <c r="G133" s="37"/>
      <c r="H133" s="37"/>
      <c r="I133" s="26" t="str">
        <f t="shared" si="4"/>
        <v/>
      </c>
      <c r="M133" s="26" t="str">
        <f t="shared" si="3"/>
        <v>❌</v>
      </c>
      <c r="N133" s="47">
        <v>2226459.8613180998</v>
      </c>
    </row>
    <row r="134" spans="4:14">
      <c r="D134" s="45"/>
      <c r="E134" s="37"/>
      <c r="F134" s="37"/>
      <c r="G134" s="37"/>
      <c r="H134" s="37"/>
      <c r="I134" s="26" t="str">
        <f t="shared" si="4"/>
        <v/>
      </c>
      <c r="M134" s="26" t="str">
        <f t="shared" si="3"/>
        <v>❌</v>
      </c>
      <c r="N134" s="47">
        <v>2226459.8613180998</v>
      </c>
    </row>
    <row r="135" spans="4:14">
      <c r="D135" s="45"/>
      <c r="E135" s="37"/>
      <c r="F135" s="37"/>
      <c r="G135" s="37"/>
      <c r="H135" s="37"/>
      <c r="I135" s="26" t="str">
        <f t="shared" si="4"/>
        <v/>
      </c>
      <c r="M135" s="26" t="str">
        <f t="shared" si="3"/>
        <v>❌</v>
      </c>
      <c r="N135" s="47">
        <v>2226459.8613180998</v>
      </c>
    </row>
    <row r="136" spans="4:14">
      <c r="D136" s="45"/>
      <c r="E136" s="37"/>
      <c r="F136" s="37"/>
      <c r="G136" s="37"/>
      <c r="H136" s="37"/>
      <c r="I136" s="26" t="str">
        <f t="shared" si="4"/>
        <v/>
      </c>
      <c r="M136" s="26" t="str">
        <f t="shared" si="3"/>
        <v>❌</v>
      </c>
      <c r="N136" s="47">
        <v>2226459.8613180998</v>
      </c>
    </row>
    <row r="137" spans="4:14">
      <c r="D137" s="45"/>
      <c r="E137" s="37"/>
      <c r="F137" s="37"/>
      <c r="G137" s="37"/>
      <c r="H137" s="37"/>
      <c r="I137" s="26" t="str">
        <f t="shared" si="4"/>
        <v/>
      </c>
      <c r="M137" s="26" t="str">
        <f t="shared" si="3"/>
        <v>❌</v>
      </c>
      <c r="N137" s="47">
        <v>2226459.8613180998</v>
      </c>
    </row>
    <row r="138" spans="4:14">
      <c r="D138" s="45"/>
      <c r="E138" s="37"/>
      <c r="F138" s="37"/>
      <c r="G138" s="37"/>
      <c r="H138" s="37"/>
      <c r="I138" s="26" t="str">
        <f t="shared" si="4"/>
        <v/>
      </c>
      <c r="M138" s="26" t="str">
        <f t="shared" si="3"/>
        <v>❌</v>
      </c>
      <c r="N138" s="47">
        <v>2226459.8613180998</v>
      </c>
    </row>
    <row r="139" spans="4:14">
      <c r="D139" s="45"/>
      <c r="E139" s="37"/>
      <c r="F139" s="37"/>
      <c r="G139" s="37"/>
      <c r="H139" s="37"/>
      <c r="I139" s="26" t="str">
        <f t="shared" si="4"/>
        <v/>
      </c>
      <c r="M139" s="26" t="str">
        <f t="shared" si="3"/>
        <v>❌</v>
      </c>
      <c r="N139" s="47">
        <v>2226459.8613180998</v>
      </c>
    </row>
    <row r="140" spans="4:14">
      <c r="D140" s="45"/>
      <c r="E140" s="37"/>
      <c r="F140" s="37"/>
      <c r="G140" s="37"/>
      <c r="H140" s="37"/>
      <c r="I140" s="26" t="str">
        <f t="shared" si="4"/>
        <v/>
      </c>
      <c r="M140" s="26" t="str">
        <f t="shared" si="3"/>
        <v>❌</v>
      </c>
      <c r="N140" s="47">
        <v>2226459.8613180998</v>
      </c>
    </row>
    <row r="141" spans="4:14">
      <c r="D141" s="45"/>
      <c r="E141" s="37"/>
      <c r="F141" s="37"/>
      <c r="G141" s="37"/>
      <c r="H141" s="37"/>
      <c r="I141" s="26" t="str">
        <f>IF($H141="","",IF($H141=$N141,"✔","❌"))</f>
        <v/>
      </c>
      <c r="M141" s="26" t="str">
        <f t="shared" si="3"/>
        <v>❌</v>
      </c>
      <c r="N141" s="47">
        <v>2226459.8613180998</v>
      </c>
    </row>
    <row r="142" spans="4:14">
      <c r="D142" s="45"/>
      <c r="E142" s="37"/>
      <c r="F142" s="37"/>
      <c r="G142" s="37"/>
      <c r="H142" s="37"/>
      <c r="I142" s="26" t="str">
        <f t="shared" si="4"/>
        <v/>
      </c>
      <c r="M142" s="26" t="str">
        <f t="shared" si="3"/>
        <v>❌</v>
      </c>
      <c r="N142" s="47">
        <v>2226459.8613180998</v>
      </c>
    </row>
  </sheetData>
  <mergeCells count="6">
    <mergeCell ref="D86:L88"/>
    <mergeCell ref="E2:L2"/>
    <mergeCell ref="D5:L8"/>
    <mergeCell ref="D9:E9"/>
    <mergeCell ref="C11:L11"/>
    <mergeCell ref="D12:L14"/>
  </mergeCells>
  <conditionalFormatting sqref="I21:I84">
    <cfRule type="cellIs" dxfId="11" priority="3" operator="equal">
      <formula>"✔"</formula>
    </cfRule>
    <cfRule type="cellIs" dxfId="10" priority="4" operator="equal">
      <formula>"❌"</formula>
    </cfRule>
  </conditionalFormatting>
  <conditionalFormatting sqref="I95:I142">
    <cfRule type="cellIs" dxfId="9" priority="1" operator="equal">
      <formula>"✔"</formula>
    </cfRule>
    <cfRule type="cellIs" dxfId="8" priority="2" operator="equal">
      <formula>"❌"</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N91"/>
  <sheetViews>
    <sheetView showGridLines="0" tabSelected="1" topLeftCell="A56" zoomScale="85" zoomScaleNormal="85" workbookViewId="0">
      <selection activeCell="G40" sqref="G40"/>
    </sheetView>
  </sheetViews>
  <sheetFormatPr baseColWidth="10" defaultColWidth="11.5703125" defaultRowHeight="15"/>
  <cols>
    <col min="1" max="1" width="1.7109375" style="1" customWidth="1"/>
    <col min="2" max="2" width="1.7109375" style="25" customWidth="1"/>
    <col min="3" max="3" width="3.5703125" bestFit="1" customWidth="1"/>
    <col min="4" max="4" width="20.28515625" customWidth="1"/>
    <col min="5" max="6" width="15.140625" bestFit="1" customWidth="1"/>
    <col min="7" max="7" width="20.42578125" customWidth="1"/>
    <col min="8" max="8" width="12.7109375" bestFit="1" customWidth="1"/>
    <col min="9" max="12" width="11.42578125"/>
    <col min="13" max="13" width="0" hidden="1" customWidth="1"/>
    <col min="14" max="14" width="0" style="26" hidden="1" customWidth="1"/>
    <col min="15" max="16384" width="11.5703125" style="26"/>
  </cols>
  <sheetData>
    <row r="1" spans="2:14" s="1" customFormat="1" ht="15.75" thickBot="1">
      <c r="G1" s="14"/>
    </row>
    <row r="2" spans="2:14" s="1" customFormat="1" ht="59.45" customHeight="1" thickBot="1">
      <c r="C2" s="12"/>
      <c r="D2" s="13"/>
      <c r="E2" s="73" t="s">
        <v>21</v>
      </c>
      <c r="F2" s="74"/>
      <c r="G2" s="74"/>
      <c r="H2" s="74"/>
      <c r="I2" s="74"/>
      <c r="J2" s="74"/>
      <c r="K2" s="74"/>
      <c r="L2" s="75"/>
    </row>
    <row r="3" spans="2:14" s="1" customFormat="1" ht="15.75" thickBot="1">
      <c r="E3" s="9"/>
      <c r="G3" s="14"/>
    </row>
    <row r="4" spans="2:14">
      <c r="B4" s="49"/>
      <c r="C4" s="50"/>
      <c r="D4" s="50"/>
      <c r="E4" s="50"/>
      <c r="F4" s="50"/>
      <c r="G4" s="50"/>
      <c r="H4" s="50"/>
      <c r="I4" s="50"/>
      <c r="J4" s="50"/>
      <c r="K4" s="50"/>
      <c r="L4" s="50"/>
    </row>
    <row r="5" spans="2:14">
      <c r="C5" s="26"/>
      <c r="D5" s="76" t="s">
        <v>33</v>
      </c>
      <c r="E5" s="76"/>
      <c r="F5" s="76"/>
      <c r="G5" s="76"/>
      <c r="H5" s="76"/>
      <c r="I5" s="76"/>
      <c r="J5" s="76"/>
      <c r="K5" s="76"/>
      <c r="L5" s="76"/>
    </row>
    <row r="6" spans="2:14">
      <c r="C6" s="26"/>
      <c r="D6" s="76"/>
      <c r="E6" s="76"/>
      <c r="F6" s="76"/>
      <c r="G6" s="76"/>
      <c r="H6" s="76"/>
      <c r="I6" s="76"/>
      <c r="J6" s="76"/>
      <c r="K6" s="76"/>
      <c r="L6" s="76"/>
    </row>
    <row r="7" spans="2:14">
      <c r="C7" s="26"/>
      <c r="D7" s="76"/>
      <c r="E7" s="76"/>
      <c r="F7" s="76"/>
      <c r="G7" s="76"/>
      <c r="H7" s="76"/>
      <c r="I7" s="76"/>
      <c r="J7" s="76"/>
      <c r="K7" s="76"/>
      <c r="L7" s="76"/>
    </row>
    <row r="8" spans="2:14" ht="15.75" thickBot="1">
      <c r="C8" s="26"/>
      <c r="D8" s="76"/>
      <c r="E8" s="76"/>
      <c r="F8" s="76"/>
      <c r="G8" s="76"/>
      <c r="H8" s="76"/>
      <c r="I8" s="76"/>
      <c r="J8" s="76"/>
      <c r="K8" s="76"/>
      <c r="L8" s="76"/>
    </row>
    <row r="9" spans="2:14" ht="15.75" thickBot="1">
      <c r="C9" s="26"/>
      <c r="D9" s="77" t="s">
        <v>28</v>
      </c>
      <c r="E9" s="77"/>
      <c r="F9" s="46">
        <f>IF(COUNTIF(M:M,"✔")=60,50,0)</f>
        <v>0</v>
      </c>
      <c r="G9" s="51"/>
      <c r="H9" s="51"/>
      <c r="I9" s="51"/>
      <c r="J9" s="51"/>
      <c r="K9" s="51"/>
      <c r="L9" s="51"/>
    </row>
    <row r="10" spans="2:14">
      <c r="C10" s="26"/>
      <c r="D10" s="26"/>
      <c r="E10" s="26"/>
      <c r="F10" s="26"/>
      <c r="G10" s="26"/>
      <c r="H10" s="26"/>
      <c r="I10" s="26"/>
      <c r="J10" s="26"/>
      <c r="K10" s="26"/>
      <c r="L10" s="26"/>
    </row>
    <row r="11" spans="2:14">
      <c r="C11" s="78"/>
      <c r="D11" s="78"/>
      <c r="E11" s="78"/>
      <c r="F11" s="78"/>
      <c r="G11" s="78"/>
      <c r="H11" s="78"/>
      <c r="I11" s="78"/>
      <c r="J11" s="78"/>
      <c r="K11" s="78"/>
      <c r="L11" s="78"/>
    </row>
    <row r="12" spans="2:14" ht="14.45" customHeight="1">
      <c r="C12" s="35" t="s">
        <v>4</v>
      </c>
      <c r="D12" s="79" t="s">
        <v>31</v>
      </c>
      <c r="E12" s="79"/>
      <c r="F12" s="79"/>
      <c r="G12" s="79"/>
      <c r="H12" s="79"/>
      <c r="I12" s="79"/>
      <c r="J12" s="79"/>
      <c r="K12" s="79"/>
      <c r="L12" s="79"/>
      <c r="M12" s="48"/>
    </row>
    <row r="13" spans="2:14">
      <c r="D13" s="79"/>
      <c r="E13" s="79"/>
      <c r="F13" s="79"/>
      <c r="G13" s="79"/>
      <c r="H13" s="79"/>
      <c r="I13" s="79"/>
      <c r="J13" s="79"/>
      <c r="K13" s="79"/>
      <c r="L13" s="79"/>
      <c r="M13" s="48"/>
    </row>
    <row r="14" spans="2:14" ht="15" customHeight="1">
      <c r="D14" s="79"/>
      <c r="E14" s="79"/>
      <c r="F14" s="79"/>
      <c r="G14" s="79"/>
      <c r="H14" s="79"/>
      <c r="I14" s="79"/>
      <c r="J14" s="79"/>
      <c r="K14" s="79"/>
      <c r="L14" s="79"/>
      <c r="M14" s="48"/>
    </row>
    <row r="15" spans="2:14">
      <c r="D15" s="39" t="s">
        <v>27</v>
      </c>
      <c r="E15" s="40"/>
      <c r="F15" s="40"/>
      <c r="G15" s="40"/>
      <c r="H15" s="40"/>
      <c r="I15" s="40"/>
      <c r="N15"/>
    </row>
    <row r="16" spans="2:14">
      <c r="D16" s="36" t="s">
        <v>25</v>
      </c>
      <c r="E16" s="37">
        <v>150000000</v>
      </c>
      <c r="N16"/>
    </row>
    <row r="17" spans="4:14">
      <c r="D17" s="36" t="s">
        <v>18</v>
      </c>
      <c r="E17" s="38">
        <v>0.18</v>
      </c>
      <c r="N17"/>
    </row>
    <row r="18" spans="4:14">
      <c r="D18" s="36" t="s">
        <v>26</v>
      </c>
      <c r="E18" s="37">
        <v>48</v>
      </c>
      <c r="N18"/>
    </row>
    <row r="19" spans="4:14">
      <c r="N19"/>
    </row>
    <row r="20" spans="4:14">
      <c r="D20" s="44" t="s">
        <v>2</v>
      </c>
      <c r="E20" s="44" t="s">
        <v>22</v>
      </c>
      <c r="F20" s="44" t="s">
        <v>19</v>
      </c>
      <c r="G20" s="44" t="s">
        <v>23</v>
      </c>
      <c r="H20" s="44" t="s">
        <v>24</v>
      </c>
      <c r="N20"/>
    </row>
    <row r="21" spans="4:14">
      <c r="D21" s="45"/>
      <c r="E21" s="37"/>
      <c r="F21" s="37"/>
      <c r="G21" s="37"/>
      <c r="H21" s="37"/>
      <c r="I21" s="26" t="str">
        <f>IF($H21="","",IF($H21=$N21,"✔","❌"))</f>
        <v/>
      </c>
      <c r="M21" s="26" t="str">
        <f>+IF($H21=$N21,"✔","❌")</f>
        <v>❌</v>
      </c>
      <c r="N21" s="41">
        <v>4666666.666666666</v>
      </c>
    </row>
    <row r="22" spans="4:14">
      <c r="D22" s="45"/>
      <c r="E22" s="37"/>
      <c r="F22" s="37"/>
      <c r="G22" s="37"/>
      <c r="H22" s="37"/>
      <c r="I22" s="26" t="str">
        <f t="shared" ref="I22:I32" si="0">IF($H22="","",IF($H22=$N22,"✔","❌"))</f>
        <v/>
      </c>
      <c r="M22" s="26" t="str">
        <f t="shared" ref="M22:M32" si="1">+IF($H22=$N22,"✔","❌")</f>
        <v>❌</v>
      </c>
      <c r="N22" s="41">
        <v>4625000</v>
      </c>
    </row>
    <row r="23" spans="4:14">
      <c r="D23" s="45"/>
      <c r="E23" s="37"/>
      <c r="F23" s="37"/>
      <c r="G23" s="37"/>
      <c r="H23" s="37"/>
      <c r="I23" s="26" t="str">
        <f t="shared" si="0"/>
        <v/>
      </c>
      <c r="M23" s="26" t="str">
        <f t="shared" si="1"/>
        <v>❌</v>
      </c>
      <c r="N23" s="41">
        <v>4583333.333333333</v>
      </c>
    </row>
    <row r="24" spans="4:14">
      <c r="D24" s="45"/>
      <c r="E24" s="37"/>
      <c r="F24" s="37"/>
      <c r="G24" s="37"/>
      <c r="H24" s="37"/>
      <c r="I24" s="26" t="str">
        <f t="shared" si="0"/>
        <v/>
      </c>
      <c r="M24" s="26" t="str">
        <f t="shared" si="1"/>
        <v>❌</v>
      </c>
      <c r="N24" s="41">
        <v>4541666.666666667</v>
      </c>
    </row>
    <row r="25" spans="4:14">
      <c r="D25" s="45"/>
      <c r="E25" s="37"/>
      <c r="F25" s="37"/>
      <c r="G25" s="37"/>
      <c r="H25" s="37"/>
      <c r="I25" s="26" t="str">
        <f t="shared" si="0"/>
        <v/>
      </c>
      <c r="M25" s="26" t="str">
        <f t="shared" si="1"/>
        <v>❌</v>
      </c>
      <c r="N25" s="41">
        <v>4500000</v>
      </c>
    </row>
    <row r="26" spans="4:14">
      <c r="D26" s="45"/>
      <c r="E26" s="37"/>
      <c r="F26" s="37"/>
      <c r="G26" s="37"/>
      <c r="H26" s="37"/>
      <c r="I26" s="26" t="str">
        <f t="shared" si="0"/>
        <v/>
      </c>
      <c r="M26" s="26" t="str">
        <f t="shared" si="1"/>
        <v>❌</v>
      </c>
      <c r="N26" s="41">
        <v>4458333.333333333</v>
      </c>
    </row>
    <row r="27" spans="4:14">
      <c r="D27" s="45"/>
      <c r="E27" s="37"/>
      <c r="F27" s="37"/>
      <c r="G27" s="37"/>
      <c r="H27" s="37"/>
      <c r="I27" s="26" t="str">
        <f t="shared" si="0"/>
        <v/>
      </c>
      <c r="M27" s="26" t="str">
        <f t="shared" si="1"/>
        <v>❌</v>
      </c>
      <c r="N27" s="41">
        <v>4416666.666666667</v>
      </c>
    </row>
    <row r="28" spans="4:14">
      <c r="D28" s="45"/>
      <c r="E28" s="37"/>
      <c r="F28" s="37"/>
      <c r="G28" s="37"/>
      <c r="H28" s="37"/>
      <c r="I28" s="26" t="str">
        <f t="shared" si="0"/>
        <v/>
      </c>
      <c r="M28" s="26" t="str">
        <f t="shared" si="1"/>
        <v>❌</v>
      </c>
      <c r="N28" s="41">
        <v>4375000</v>
      </c>
    </row>
    <row r="29" spans="4:14">
      <c r="D29" s="45"/>
      <c r="E29" s="37"/>
      <c r="F29" s="37"/>
      <c r="G29" s="37"/>
      <c r="H29" s="37"/>
      <c r="I29" s="26" t="str">
        <f t="shared" si="0"/>
        <v/>
      </c>
      <c r="M29" s="26" t="str">
        <f t="shared" si="1"/>
        <v>❌</v>
      </c>
      <c r="N29" s="41">
        <v>4333333.333333333</v>
      </c>
    </row>
    <row r="30" spans="4:14">
      <c r="D30" s="45"/>
      <c r="E30" s="37"/>
      <c r="F30" s="37"/>
      <c r="G30" s="37"/>
      <c r="H30" s="37"/>
      <c r="I30" s="26" t="str">
        <f t="shared" si="0"/>
        <v/>
      </c>
      <c r="M30" s="26" t="str">
        <f t="shared" si="1"/>
        <v>❌</v>
      </c>
      <c r="N30" s="41">
        <v>4291666.666666667</v>
      </c>
    </row>
    <row r="31" spans="4:14">
      <c r="D31" s="45"/>
      <c r="E31" s="37"/>
      <c r="F31" s="37"/>
      <c r="G31" s="37"/>
      <c r="H31" s="37"/>
      <c r="I31" s="26" t="str">
        <f t="shared" si="0"/>
        <v/>
      </c>
      <c r="M31" s="26" t="str">
        <f t="shared" si="1"/>
        <v>❌</v>
      </c>
      <c r="N31" s="41">
        <v>4250000</v>
      </c>
    </row>
    <row r="32" spans="4:14">
      <c r="D32" s="45"/>
      <c r="E32" s="37"/>
      <c r="F32" s="37"/>
      <c r="G32" s="37"/>
      <c r="H32" s="37"/>
      <c r="I32" s="26" t="str">
        <f t="shared" si="0"/>
        <v/>
      </c>
      <c r="M32" s="26" t="str">
        <f t="shared" si="1"/>
        <v>❌</v>
      </c>
      <c r="N32" s="41">
        <v>4208333.333333333</v>
      </c>
    </row>
    <row r="35" spans="3:14">
      <c r="C35" s="35" t="s">
        <v>6</v>
      </c>
      <c r="D35" s="79" t="s">
        <v>34</v>
      </c>
      <c r="E35" s="79"/>
      <c r="F35" s="79"/>
      <c r="G35" s="79"/>
      <c r="H35" s="79"/>
      <c r="I35" s="79"/>
      <c r="J35" s="79"/>
      <c r="K35" s="79"/>
      <c r="L35" s="79"/>
    </row>
    <row r="36" spans="3:14">
      <c r="D36" s="79"/>
      <c r="E36" s="79"/>
      <c r="F36" s="79"/>
      <c r="G36" s="79"/>
      <c r="H36" s="79"/>
      <c r="I36" s="79"/>
      <c r="J36" s="79"/>
      <c r="K36" s="79"/>
      <c r="L36" s="79"/>
    </row>
    <row r="37" spans="3:14">
      <c r="D37" s="79"/>
      <c r="E37" s="79"/>
      <c r="F37" s="79"/>
      <c r="G37" s="79"/>
      <c r="H37" s="79"/>
      <c r="I37" s="79"/>
      <c r="J37" s="79"/>
      <c r="K37" s="79"/>
      <c r="L37" s="79"/>
    </row>
    <row r="38" spans="3:14">
      <c r="D38" s="39" t="s">
        <v>27</v>
      </c>
      <c r="E38" s="42"/>
      <c r="F38" s="42"/>
      <c r="G38" s="42"/>
      <c r="H38" s="42"/>
      <c r="I38" s="42"/>
    </row>
    <row r="39" spans="3:14">
      <c r="D39" s="36" t="s">
        <v>25</v>
      </c>
      <c r="E39" s="37">
        <v>150000000</v>
      </c>
    </row>
    <row r="40" spans="3:14">
      <c r="D40" s="36" t="s">
        <v>18</v>
      </c>
      <c r="E40" s="38">
        <v>0.18</v>
      </c>
    </row>
    <row r="41" spans="3:14">
      <c r="D41" s="36" t="s">
        <v>26</v>
      </c>
      <c r="E41" s="37">
        <v>48</v>
      </c>
    </row>
    <row r="43" spans="3:14">
      <c r="D43" s="44" t="s">
        <v>2</v>
      </c>
      <c r="E43" s="44" t="s">
        <v>22</v>
      </c>
      <c r="F43" s="44" t="s">
        <v>19</v>
      </c>
      <c r="G43" s="44" t="s">
        <v>23</v>
      </c>
      <c r="H43" s="44" t="s">
        <v>24</v>
      </c>
    </row>
    <row r="44" spans="3:14">
      <c r="D44" s="45"/>
      <c r="E44" s="37"/>
      <c r="F44" s="37"/>
      <c r="G44" s="37"/>
      <c r="H44" s="37"/>
      <c r="I44" s="26" t="str">
        <f>IF($H44="","",IF($H44=$N44,"✔","❌"))</f>
        <v/>
      </c>
      <c r="M44" s="26" t="str">
        <f>+IF($H44=$N44,"✔","❌")</f>
        <v>❌</v>
      </c>
      <c r="N44" s="47">
        <v>5375000</v>
      </c>
    </row>
    <row r="45" spans="3:14">
      <c r="D45" s="45"/>
      <c r="E45" s="37"/>
      <c r="F45" s="37"/>
      <c r="G45" s="37"/>
      <c r="H45" s="37"/>
      <c r="I45" s="26" t="str">
        <f t="shared" ref="I45:I91" si="2">IF($H45="","",IF($H45=$N45,"✔","❌"))</f>
        <v/>
      </c>
      <c r="M45" s="26" t="str">
        <f t="shared" ref="M45:M91" si="3">+IF($H45=$N45,"✔","❌")</f>
        <v>❌</v>
      </c>
      <c r="N45" s="47">
        <v>5328125</v>
      </c>
    </row>
    <row r="46" spans="3:14">
      <c r="D46" s="45"/>
      <c r="E46" s="37"/>
      <c r="F46" s="37"/>
      <c r="G46" s="37"/>
      <c r="H46" s="37"/>
      <c r="I46" s="26" t="str">
        <f t="shared" si="2"/>
        <v/>
      </c>
      <c r="M46" s="26" t="str">
        <f t="shared" si="3"/>
        <v>❌</v>
      </c>
      <c r="N46" s="47">
        <v>5281250</v>
      </c>
    </row>
    <row r="47" spans="3:14">
      <c r="D47" s="45"/>
      <c r="E47" s="37"/>
      <c r="F47" s="37"/>
      <c r="G47" s="37"/>
      <c r="H47" s="37"/>
      <c r="I47" s="26" t="str">
        <f t="shared" si="2"/>
        <v/>
      </c>
      <c r="M47" s="26" t="str">
        <f t="shared" si="3"/>
        <v>❌</v>
      </c>
      <c r="N47" s="47">
        <v>5234375</v>
      </c>
    </row>
    <row r="48" spans="3:14">
      <c r="D48" s="45"/>
      <c r="E48" s="37"/>
      <c r="F48" s="37"/>
      <c r="G48" s="37"/>
      <c r="H48" s="37"/>
      <c r="I48" s="26" t="str">
        <f t="shared" si="2"/>
        <v/>
      </c>
      <c r="M48" s="26" t="str">
        <f t="shared" si="3"/>
        <v>❌</v>
      </c>
      <c r="N48" s="47">
        <v>5187500</v>
      </c>
    </row>
    <row r="49" spans="4:14">
      <c r="D49" s="45"/>
      <c r="E49" s="37"/>
      <c r="F49" s="37"/>
      <c r="G49" s="37"/>
      <c r="H49" s="37"/>
      <c r="I49" s="26" t="str">
        <f t="shared" si="2"/>
        <v/>
      </c>
      <c r="M49" s="26" t="str">
        <f t="shared" si="3"/>
        <v>❌</v>
      </c>
      <c r="N49" s="47">
        <v>5140625</v>
      </c>
    </row>
    <row r="50" spans="4:14">
      <c r="D50" s="45"/>
      <c r="E50" s="37"/>
      <c r="F50" s="37"/>
      <c r="G50" s="37"/>
      <c r="H50" s="37"/>
      <c r="I50" s="26" t="str">
        <f t="shared" si="2"/>
        <v/>
      </c>
      <c r="M50" s="26" t="str">
        <f t="shared" si="3"/>
        <v>❌</v>
      </c>
      <c r="N50" s="47">
        <v>5093750</v>
      </c>
    </row>
    <row r="51" spans="4:14">
      <c r="D51" s="45"/>
      <c r="E51" s="37"/>
      <c r="F51" s="37"/>
      <c r="G51" s="37"/>
      <c r="H51" s="37"/>
      <c r="I51" s="26" t="str">
        <f t="shared" si="2"/>
        <v/>
      </c>
      <c r="M51" s="26" t="str">
        <f t="shared" si="3"/>
        <v>❌</v>
      </c>
      <c r="N51" s="47">
        <v>5046875</v>
      </c>
    </row>
    <row r="52" spans="4:14">
      <c r="D52" s="45"/>
      <c r="E52" s="37"/>
      <c r="F52" s="37"/>
      <c r="G52" s="37"/>
      <c r="H52" s="37"/>
      <c r="I52" s="26" t="str">
        <f t="shared" si="2"/>
        <v/>
      </c>
      <c r="M52" s="26" t="str">
        <f t="shared" si="3"/>
        <v>❌</v>
      </c>
      <c r="N52" s="47">
        <v>5000000</v>
      </c>
    </row>
    <row r="53" spans="4:14">
      <c r="D53" s="45"/>
      <c r="E53" s="37"/>
      <c r="F53" s="37"/>
      <c r="G53" s="37"/>
      <c r="H53" s="37"/>
      <c r="I53" s="26" t="str">
        <f t="shared" si="2"/>
        <v/>
      </c>
      <c r="M53" s="26" t="str">
        <f t="shared" si="3"/>
        <v>❌</v>
      </c>
      <c r="N53" s="47">
        <v>4953125</v>
      </c>
    </row>
    <row r="54" spans="4:14">
      <c r="D54" s="45"/>
      <c r="E54" s="37"/>
      <c r="F54" s="37"/>
      <c r="G54" s="37"/>
      <c r="H54" s="37"/>
      <c r="I54" s="26" t="str">
        <f t="shared" si="2"/>
        <v/>
      </c>
      <c r="M54" s="26" t="str">
        <f t="shared" si="3"/>
        <v>❌</v>
      </c>
      <c r="N54" s="47">
        <v>4906250</v>
      </c>
    </row>
    <row r="55" spans="4:14">
      <c r="D55" s="45"/>
      <c r="E55" s="37"/>
      <c r="F55" s="37"/>
      <c r="G55" s="37"/>
      <c r="H55" s="37"/>
      <c r="I55" s="26" t="str">
        <f t="shared" si="2"/>
        <v/>
      </c>
      <c r="M55" s="26" t="str">
        <f t="shared" si="3"/>
        <v>❌</v>
      </c>
      <c r="N55" s="47">
        <v>4859375</v>
      </c>
    </row>
    <row r="56" spans="4:14">
      <c r="D56" s="45"/>
      <c r="E56" s="37"/>
      <c r="F56" s="37"/>
      <c r="G56" s="37"/>
      <c r="H56" s="37"/>
      <c r="I56" s="26" t="str">
        <f t="shared" si="2"/>
        <v/>
      </c>
      <c r="M56" s="26" t="str">
        <f t="shared" si="3"/>
        <v>❌</v>
      </c>
      <c r="N56" s="47">
        <v>4812500</v>
      </c>
    </row>
    <row r="57" spans="4:14">
      <c r="D57" s="45"/>
      <c r="E57" s="37"/>
      <c r="F57" s="37"/>
      <c r="G57" s="37"/>
      <c r="H57" s="37"/>
      <c r="I57" s="26" t="str">
        <f t="shared" si="2"/>
        <v/>
      </c>
      <c r="M57" s="26" t="str">
        <f t="shared" si="3"/>
        <v>❌</v>
      </c>
      <c r="N57" s="47">
        <v>4765625</v>
      </c>
    </row>
    <row r="58" spans="4:14">
      <c r="D58" s="45"/>
      <c r="E58" s="37"/>
      <c r="F58" s="37"/>
      <c r="G58" s="37"/>
      <c r="H58" s="37"/>
      <c r="I58" s="26" t="str">
        <f t="shared" si="2"/>
        <v/>
      </c>
      <c r="M58" s="26" t="str">
        <f t="shared" si="3"/>
        <v>❌</v>
      </c>
      <c r="N58" s="47">
        <v>4718750</v>
      </c>
    </row>
    <row r="59" spans="4:14">
      <c r="D59" s="45"/>
      <c r="E59" s="37"/>
      <c r="F59" s="37"/>
      <c r="G59" s="37"/>
      <c r="H59" s="37"/>
      <c r="I59" s="26" t="str">
        <f t="shared" si="2"/>
        <v/>
      </c>
      <c r="M59" s="26" t="str">
        <f t="shared" si="3"/>
        <v>❌</v>
      </c>
      <c r="N59" s="47">
        <v>4671875</v>
      </c>
    </row>
    <row r="60" spans="4:14">
      <c r="D60" s="45"/>
      <c r="E60" s="37"/>
      <c r="F60" s="37"/>
      <c r="G60" s="37"/>
      <c r="H60" s="37"/>
      <c r="I60" s="26" t="str">
        <f t="shared" si="2"/>
        <v/>
      </c>
      <c r="M60" s="26" t="str">
        <f t="shared" si="3"/>
        <v>❌</v>
      </c>
      <c r="N60" s="47">
        <v>4625000</v>
      </c>
    </row>
    <row r="61" spans="4:14">
      <c r="D61" s="45"/>
      <c r="E61" s="37"/>
      <c r="F61" s="37"/>
      <c r="G61" s="37"/>
      <c r="H61" s="37"/>
      <c r="I61" s="26" t="str">
        <f t="shared" si="2"/>
        <v/>
      </c>
      <c r="M61" s="26" t="str">
        <f t="shared" si="3"/>
        <v>❌</v>
      </c>
      <c r="N61" s="47">
        <v>4578125</v>
      </c>
    </row>
    <row r="62" spans="4:14">
      <c r="D62" s="45"/>
      <c r="E62" s="37"/>
      <c r="F62" s="37"/>
      <c r="G62" s="37"/>
      <c r="H62" s="37"/>
      <c r="I62" s="26" t="str">
        <f t="shared" si="2"/>
        <v/>
      </c>
      <c r="M62" s="26" t="str">
        <f t="shared" si="3"/>
        <v>❌</v>
      </c>
      <c r="N62" s="47">
        <v>4531250</v>
      </c>
    </row>
    <row r="63" spans="4:14">
      <c r="D63" s="45"/>
      <c r="E63" s="37"/>
      <c r="F63" s="37"/>
      <c r="G63" s="37"/>
      <c r="H63" s="37"/>
      <c r="I63" s="26" t="str">
        <f t="shared" si="2"/>
        <v/>
      </c>
      <c r="M63" s="26" t="str">
        <f t="shared" si="3"/>
        <v>❌</v>
      </c>
      <c r="N63" s="47">
        <v>4484375</v>
      </c>
    </row>
    <row r="64" spans="4:14">
      <c r="D64" s="45"/>
      <c r="E64" s="37"/>
      <c r="F64" s="37"/>
      <c r="G64" s="37"/>
      <c r="H64" s="37"/>
      <c r="I64" s="26" t="str">
        <f t="shared" si="2"/>
        <v/>
      </c>
      <c r="M64" s="26" t="str">
        <f t="shared" si="3"/>
        <v>❌</v>
      </c>
      <c r="N64" s="47">
        <v>4437500</v>
      </c>
    </row>
    <row r="65" spans="4:14">
      <c r="D65" s="45"/>
      <c r="E65" s="37"/>
      <c r="F65" s="37"/>
      <c r="G65" s="37"/>
      <c r="H65" s="37"/>
      <c r="I65" s="26" t="str">
        <f t="shared" si="2"/>
        <v/>
      </c>
      <c r="M65" s="26" t="str">
        <f t="shared" si="3"/>
        <v>❌</v>
      </c>
      <c r="N65" s="47">
        <v>4390625</v>
      </c>
    </row>
    <row r="66" spans="4:14">
      <c r="D66" s="45"/>
      <c r="E66" s="37"/>
      <c r="F66" s="37"/>
      <c r="G66" s="37"/>
      <c r="H66" s="37"/>
      <c r="I66" s="26" t="str">
        <f t="shared" si="2"/>
        <v/>
      </c>
      <c r="M66" s="26" t="str">
        <f t="shared" si="3"/>
        <v>❌</v>
      </c>
      <c r="N66" s="47">
        <v>4343750</v>
      </c>
    </row>
    <row r="67" spans="4:14">
      <c r="D67" s="45"/>
      <c r="E67" s="37"/>
      <c r="F67" s="37"/>
      <c r="G67" s="37"/>
      <c r="H67" s="37"/>
      <c r="I67" s="26" t="str">
        <f t="shared" si="2"/>
        <v/>
      </c>
      <c r="M67" s="26" t="str">
        <f t="shared" si="3"/>
        <v>❌</v>
      </c>
      <c r="N67" s="47">
        <v>4296875</v>
      </c>
    </row>
    <row r="68" spans="4:14">
      <c r="D68" s="45"/>
      <c r="E68" s="37"/>
      <c r="F68" s="37"/>
      <c r="G68" s="37"/>
      <c r="H68" s="37"/>
      <c r="I68" s="26" t="str">
        <f t="shared" si="2"/>
        <v/>
      </c>
      <c r="M68" s="26" t="str">
        <f t="shared" si="3"/>
        <v>❌</v>
      </c>
      <c r="N68" s="47">
        <v>4250000</v>
      </c>
    </row>
    <row r="69" spans="4:14">
      <c r="D69" s="45"/>
      <c r="E69" s="37"/>
      <c r="F69" s="37"/>
      <c r="G69" s="37"/>
      <c r="H69" s="37"/>
      <c r="I69" s="26" t="str">
        <f t="shared" si="2"/>
        <v/>
      </c>
      <c r="M69" s="26" t="str">
        <f t="shared" si="3"/>
        <v>❌</v>
      </c>
      <c r="N69" s="47">
        <v>4203125</v>
      </c>
    </row>
    <row r="70" spans="4:14">
      <c r="D70" s="45"/>
      <c r="E70" s="37"/>
      <c r="F70" s="37"/>
      <c r="G70" s="37"/>
      <c r="H70" s="37"/>
      <c r="I70" s="26" t="str">
        <f t="shared" si="2"/>
        <v/>
      </c>
      <c r="M70" s="26" t="str">
        <f t="shared" si="3"/>
        <v>❌</v>
      </c>
      <c r="N70" s="47">
        <v>4156250</v>
      </c>
    </row>
    <row r="71" spans="4:14">
      <c r="D71" s="45"/>
      <c r="E71" s="37"/>
      <c r="F71" s="37"/>
      <c r="G71" s="37"/>
      <c r="H71" s="37"/>
      <c r="I71" s="26" t="str">
        <f t="shared" si="2"/>
        <v/>
      </c>
      <c r="M71" s="26" t="str">
        <f t="shared" si="3"/>
        <v>❌</v>
      </c>
      <c r="N71" s="47">
        <v>4109375</v>
      </c>
    </row>
    <row r="72" spans="4:14">
      <c r="D72" s="45"/>
      <c r="E72" s="37"/>
      <c r="F72" s="37"/>
      <c r="G72" s="37"/>
      <c r="H72" s="37"/>
      <c r="I72" s="26" t="str">
        <f t="shared" si="2"/>
        <v/>
      </c>
      <c r="M72" s="26" t="str">
        <f t="shared" si="3"/>
        <v>❌</v>
      </c>
      <c r="N72" s="47">
        <v>4062500</v>
      </c>
    </row>
    <row r="73" spans="4:14">
      <c r="D73" s="45"/>
      <c r="E73" s="37"/>
      <c r="F73" s="37"/>
      <c r="G73" s="37"/>
      <c r="H73" s="37"/>
      <c r="I73" s="26" t="str">
        <f t="shared" si="2"/>
        <v/>
      </c>
      <c r="M73" s="26" t="str">
        <f t="shared" si="3"/>
        <v>❌</v>
      </c>
      <c r="N73" s="47">
        <v>4015625</v>
      </c>
    </row>
    <row r="74" spans="4:14">
      <c r="D74" s="45"/>
      <c r="E74" s="37"/>
      <c r="F74" s="37"/>
      <c r="G74" s="37"/>
      <c r="H74" s="37"/>
      <c r="I74" s="26" t="str">
        <f t="shared" si="2"/>
        <v/>
      </c>
      <c r="M74" s="26" t="str">
        <f t="shared" si="3"/>
        <v>❌</v>
      </c>
      <c r="N74" s="47">
        <v>3968750</v>
      </c>
    </row>
    <row r="75" spans="4:14">
      <c r="D75" s="45"/>
      <c r="E75" s="37"/>
      <c r="F75" s="37"/>
      <c r="G75" s="37"/>
      <c r="H75" s="37"/>
      <c r="I75" s="26" t="str">
        <f t="shared" si="2"/>
        <v/>
      </c>
      <c r="M75" s="26" t="str">
        <f t="shared" si="3"/>
        <v>❌</v>
      </c>
      <c r="N75" s="47">
        <v>3921875</v>
      </c>
    </row>
    <row r="76" spans="4:14">
      <c r="D76" s="45"/>
      <c r="E76" s="37"/>
      <c r="F76" s="37"/>
      <c r="G76" s="37"/>
      <c r="H76" s="37"/>
      <c r="I76" s="26" t="str">
        <f t="shared" si="2"/>
        <v/>
      </c>
      <c r="M76" s="26" t="str">
        <f t="shared" si="3"/>
        <v>❌</v>
      </c>
      <c r="N76" s="47">
        <v>3875000</v>
      </c>
    </row>
    <row r="77" spans="4:14">
      <c r="D77" s="45"/>
      <c r="E77" s="37"/>
      <c r="F77" s="37"/>
      <c r="G77" s="37"/>
      <c r="H77" s="37"/>
      <c r="I77" s="26" t="str">
        <f t="shared" si="2"/>
        <v/>
      </c>
      <c r="M77" s="26" t="str">
        <f t="shared" si="3"/>
        <v>❌</v>
      </c>
      <c r="N77" s="47">
        <v>3828125</v>
      </c>
    </row>
    <row r="78" spans="4:14">
      <c r="D78" s="45"/>
      <c r="E78" s="37"/>
      <c r="F78" s="37"/>
      <c r="G78" s="37"/>
      <c r="H78" s="37"/>
      <c r="I78" s="26" t="str">
        <f t="shared" si="2"/>
        <v/>
      </c>
      <c r="M78" s="26" t="str">
        <f t="shared" si="3"/>
        <v>❌</v>
      </c>
      <c r="N78" s="47">
        <v>3781250</v>
      </c>
    </row>
    <row r="79" spans="4:14">
      <c r="D79" s="45"/>
      <c r="E79" s="37"/>
      <c r="F79" s="37"/>
      <c r="G79" s="37"/>
      <c r="H79" s="37"/>
      <c r="I79" s="26" t="str">
        <f t="shared" si="2"/>
        <v/>
      </c>
      <c r="M79" s="26" t="str">
        <f t="shared" si="3"/>
        <v>❌</v>
      </c>
      <c r="N79" s="47">
        <v>3734375</v>
      </c>
    </row>
    <row r="80" spans="4:14">
      <c r="D80" s="45"/>
      <c r="E80" s="37"/>
      <c r="F80" s="37"/>
      <c r="G80" s="37"/>
      <c r="H80" s="37"/>
      <c r="I80" s="26" t="str">
        <f t="shared" si="2"/>
        <v/>
      </c>
      <c r="M80" s="26" t="str">
        <f t="shared" si="3"/>
        <v>❌</v>
      </c>
      <c r="N80" s="47">
        <v>3687500</v>
      </c>
    </row>
    <row r="81" spans="4:14">
      <c r="D81" s="45"/>
      <c r="E81" s="37"/>
      <c r="F81" s="37"/>
      <c r="G81" s="37"/>
      <c r="H81" s="37"/>
      <c r="I81" s="26" t="str">
        <f t="shared" si="2"/>
        <v/>
      </c>
      <c r="M81" s="26" t="str">
        <f t="shared" si="3"/>
        <v>❌</v>
      </c>
      <c r="N81" s="47">
        <v>3640625</v>
      </c>
    </row>
    <row r="82" spans="4:14">
      <c r="D82" s="45"/>
      <c r="E82" s="37"/>
      <c r="F82" s="37"/>
      <c r="G82" s="37"/>
      <c r="H82" s="37"/>
      <c r="I82" s="26" t="str">
        <f t="shared" si="2"/>
        <v/>
      </c>
      <c r="M82" s="26" t="str">
        <f t="shared" si="3"/>
        <v>❌</v>
      </c>
      <c r="N82" s="47">
        <v>3593750</v>
      </c>
    </row>
    <row r="83" spans="4:14">
      <c r="D83" s="45"/>
      <c r="E83" s="37"/>
      <c r="F83" s="37"/>
      <c r="G83" s="37"/>
      <c r="H83" s="37"/>
      <c r="I83" s="26" t="str">
        <f t="shared" si="2"/>
        <v/>
      </c>
      <c r="M83" s="26" t="str">
        <f t="shared" si="3"/>
        <v>❌</v>
      </c>
      <c r="N83" s="47">
        <v>3546875</v>
      </c>
    </row>
    <row r="84" spans="4:14">
      <c r="D84" s="45"/>
      <c r="E84" s="37"/>
      <c r="F84" s="37"/>
      <c r="G84" s="37"/>
      <c r="H84" s="37"/>
      <c r="I84" s="26" t="str">
        <f t="shared" si="2"/>
        <v/>
      </c>
      <c r="M84" s="26" t="str">
        <f t="shared" si="3"/>
        <v>❌</v>
      </c>
      <c r="N84" s="47">
        <v>3500000</v>
      </c>
    </row>
    <row r="85" spans="4:14">
      <c r="D85" s="45"/>
      <c r="E85" s="37"/>
      <c r="F85" s="37"/>
      <c r="G85" s="37"/>
      <c r="H85" s="37"/>
      <c r="I85" s="26" t="str">
        <f t="shared" si="2"/>
        <v/>
      </c>
      <c r="M85" s="26" t="str">
        <f t="shared" si="3"/>
        <v>❌</v>
      </c>
      <c r="N85" s="47">
        <v>3453125</v>
      </c>
    </row>
    <row r="86" spans="4:14">
      <c r="D86" s="45"/>
      <c r="E86" s="37"/>
      <c r="F86" s="37"/>
      <c r="G86" s="37"/>
      <c r="H86" s="37"/>
      <c r="I86" s="26" t="str">
        <f t="shared" si="2"/>
        <v/>
      </c>
      <c r="M86" s="26" t="str">
        <f t="shared" si="3"/>
        <v>❌</v>
      </c>
      <c r="N86" s="47">
        <v>3406250</v>
      </c>
    </row>
    <row r="87" spans="4:14">
      <c r="D87" s="45"/>
      <c r="E87" s="37"/>
      <c r="F87" s="37"/>
      <c r="G87" s="37"/>
      <c r="H87" s="37"/>
      <c r="I87" s="26" t="str">
        <f t="shared" si="2"/>
        <v/>
      </c>
      <c r="M87" s="26" t="str">
        <f t="shared" si="3"/>
        <v>❌</v>
      </c>
      <c r="N87" s="47">
        <v>3359375</v>
      </c>
    </row>
    <row r="88" spans="4:14">
      <c r="D88" s="45"/>
      <c r="E88" s="37"/>
      <c r="F88" s="37"/>
      <c r="G88" s="37"/>
      <c r="H88" s="37"/>
      <c r="I88" s="26" t="str">
        <f t="shared" si="2"/>
        <v/>
      </c>
      <c r="M88" s="26" t="str">
        <f t="shared" si="3"/>
        <v>❌</v>
      </c>
      <c r="N88" s="47">
        <v>3312500</v>
      </c>
    </row>
    <row r="89" spans="4:14">
      <c r="D89" s="45"/>
      <c r="E89" s="37"/>
      <c r="F89" s="37"/>
      <c r="G89" s="37"/>
      <c r="H89" s="37"/>
      <c r="I89" s="26" t="str">
        <f t="shared" si="2"/>
        <v/>
      </c>
      <c r="M89" s="26" t="str">
        <f t="shared" si="3"/>
        <v>❌</v>
      </c>
      <c r="N89" s="47">
        <v>3265625</v>
      </c>
    </row>
    <row r="90" spans="4:14">
      <c r="D90" s="45"/>
      <c r="E90" s="37"/>
      <c r="F90" s="37"/>
      <c r="G90" s="37"/>
      <c r="H90" s="37"/>
      <c r="I90" s="26" t="str">
        <f t="shared" si="2"/>
        <v/>
      </c>
      <c r="M90" s="26" t="str">
        <f t="shared" si="3"/>
        <v>❌</v>
      </c>
      <c r="N90" s="47">
        <v>3218750</v>
      </c>
    </row>
    <row r="91" spans="4:14">
      <c r="D91" s="45"/>
      <c r="E91" s="37"/>
      <c r="F91" s="37"/>
      <c r="G91" s="37"/>
      <c r="H91" s="37"/>
      <c r="I91" s="26" t="str">
        <f t="shared" si="2"/>
        <v/>
      </c>
      <c r="M91" s="26" t="str">
        <f t="shared" si="3"/>
        <v>❌</v>
      </c>
      <c r="N91" s="47">
        <v>3171875</v>
      </c>
    </row>
  </sheetData>
  <mergeCells count="6">
    <mergeCell ref="D35:L37"/>
    <mergeCell ref="E2:L2"/>
    <mergeCell ref="D5:L8"/>
    <mergeCell ref="D9:E9"/>
    <mergeCell ref="C11:L11"/>
    <mergeCell ref="D12:L14"/>
  </mergeCells>
  <conditionalFormatting sqref="M21:M32">
    <cfRule type="cellIs" dxfId="7" priority="7" operator="equal">
      <formula>"✔"</formula>
    </cfRule>
    <cfRule type="cellIs" dxfId="6" priority="8" operator="equal">
      <formula>"❌"</formula>
    </cfRule>
  </conditionalFormatting>
  <conditionalFormatting sqref="I21:I32">
    <cfRule type="cellIs" dxfId="5" priority="5" operator="equal">
      <formula>"✔"</formula>
    </cfRule>
    <cfRule type="cellIs" dxfId="4" priority="6" operator="equal">
      <formula>"❌"</formula>
    </cfRule>
  </conditionalFormatting>
  <conditionalFormatting sqref="I44:I91">
    <cfRule type="cellIs" dxfId="3" priority="3" operator="equal">
      <formula>"✔"</formula>
    </cfRule>
    <cfRule type="cellIs" dxfId="2" priority="4" operator="equal">
      <formula>"❌"</formula>
    </cfRule>
  </conditionalFormatting>
  <conditionalFormatting sqref="M44:M91">
    <cfRule type="cellIs" dxfId="1" priority="1" operator="equal">
      <formula>"✔"</formula>
    </cfRule>
    <cfRule type="cellIs" dxfId="0" priority="2" operator="equal">
      <formula>"❌"</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32"/>
  <sheetViews>
    <sheetView showGridLines="0" topLeftCell="A18" zoomScale="99" zoomScaleNormal="99" workbookViewId="0">
      <selection activeCell="E32" sqref="E32"/>
    </sheetView>
  </sheetViews>
  <sheetFormatPr baseColWidth="10" defaultColWidth="11.5703125" defaultRowHeight="15"/>
  <cols>
    <col min="1" max="1" width="1.7109375" style="1" customWidth="1"/>
    <col min="2" max="2" width="1.7109375" style="25" customWidth="1"/>
    <col min="3" max="3" width="3.5703125" style="33" bestFit="1" customWidth="1"/>
    <col min="4" max="4" width="29.85546875" style="26" customWidth="1"/>
    <col min="5" max="5" width="13.140625" style="26" bestFit="1" customWidth="1"/>
    <col min="6" max="6" width="14" style="26" bestFit="1" customWidth="1"/>
    <col min="7" max="7" width="18.140625" style="26" bestFit="1" customWidth="1"/>
    <col min="8" max="8" width="12.7109375" style="26" bestFit="1" customWidth="1"/>
    <col min="9" max="16384" width="11.5703125" style="26"/>
  </cols>
  <sheetData>
    <row r="1" spans="3:13" s="1" customFormat="1" ht="15.75" thickBot="1">
      <c r="G1" s="14"/>
    </row>
    <row r="2" spans="3:13" s="1" customFormat="1" ht="59.45" customHeight="1" thickBot="1">
      <c r="C2" s="12"/>
      <c r="D2" s="13"/>
      <c r="E2" s="82" t="s">
        <v>3</v>
      </c>
      <c r="F2" s="83"/>
      <c r="G2" s="83"/>
      <c r="H2" s="83"/>
      <c r="I2" s="83"/>
      <c r="J2" s="83"/>
      <c r="K2" s="83"/>
      <c r="L2" s="84"/>
    </row>
    <row r="3" spans="3:13" s="1" customFormat="1">
      <c r="E3" s="9"/>
      <c r="G3" s="14"/>
    </row>
    <row r="5" spans="3:13" ht="30.6" customHeight="1">
      <c r="C5" s="32" t="s">
        <v>4</v>
      </c>
      <c r="D5" s="72" t="s">
        <v>8</v>
      </c>
      <c r="E5" s="80"/>
      <c r="F5" s="80"/>
      <c r="G5" s="80"/>
      <c r="H5" s="80"/>
      <c r="I5" s="80"/>
      <c r="J5" s="80"/>
      <c r="K5" s="80"/>
      <c r="L5" s="80"/>
    </row>
    <row r="7" spans="3:13">
      <c r="D7" s="16" t="s">
        <v>5</v>
      </c>
      <c r="E7" s="17">
        <v>25000000</v>
      </c>
    </row>
    <row r="8" spans="3:13">
      <c r="D8" s="16" t="s">
        <v>1</v>
      </c>
      <c r="E8" s="18">
        <v>0.11</v>
      </c>
    </row>
    <row r="9" spans="3:13" ht="15.75">
      <c r="D9" s="16" t="s">
        <v>2</v>
      </c>
      <c r="E9" s="19">
        <v>5</v>
      </c>
    </row>
    <row r="10" spans="3:13">
      <c r="D10" s="21" t="s">
        <v>7</v>
      </c>
      <c r="E10" s="20">
        <f>+E7*(1+E8*E9)</f>
        <v>38750000</v>
      </c>
    </row>
    <row r="12" spans="3:13" ht="37.9" customHeight="1" thickBot="1">
      <c r="C12" s="32" t="s">
        <v>6</v>
      </c>
      <c r="D12" s="72" t="s">
        <v>17</v>
      </c>
      <c r="E12" s="72"/>
      <c r="F12" s="72"/>
      <c r="G12" s="72"/>
      <c r="H12" s="72"/>
      <c r="I12" s="72"/>
      <c r="J12" s="72"/>
      <c r="K12" s="72"/>
      <c r="L12" s="72"/>
    </row>
    <row r="13" spans="3:13" ht="15.6" customHeight="1">
      <c r="C13" s="32"/>
      <c r="D13" s="16" t="s">
        <v>7</v>
      </c>
      <c r="E13" s="17">
        <v>5000000</v>
      </c>
      <c r="F13" s="17">
        <v>5000000</v>
      </c>
      <c r="H13" s="85" t="s">
        <v>15</v>
      </c>
      <c r="I13" s="88" t="s">
        <v>16</v>
      </c>
      <c r="J13" s="88"/>
      <c r="K13" s="88"/>
      <c r="L13" s="88"/>
      <c r="M13" s="89"/>
    </row>
    <row r="14" spans="3:13">
      <c r="D14" s="16" t="s">
        <v>1</v>
      </c>
      <c r="E14" s="18">
        <v>0.15</v>
      </c>
      <c r="F14" s="18">
        <f>15%/12</f>
        <v>1.2499999999999999E-2</v>
      </c>
      <c r="H14" s="86"/>
      <c r="I14" s="90"/>
      <c r="J14" s="90"/>
      <c r="K14" s="90"/>
      <c r="L14" s="90"/>
      <c r="M14" s="91"/>
    </row>
    <row r="15" spans="3:13" ht="15.75">
      <c r="D15" s="16" t="s">
        <v>2</v>
      </c>
      <c r="E15" s="19">
        <f>6/12</f>
        <v>0.5</v>
      </c>
      <c r="F15" s="19">
        <v>6</v>
      </c>
      <c r="H15" s="86"/>
      <c r="I15" s="90"/>
      <c r="J15" s="90"/>
      <c r="K15" s="90"/>
      <c r="L15" s="90"/>
      <c r="M15" s="91"/>
    </row>
    <row r="16" spans="3:13" ht="15.75" thickBot="1">
      <c r="D16" s="21" t="s">
        <v>5</v>
      </c>
      <c r="E16" s="20">
        <f>+E13/(1+E14*E15)</f>
        <v>4651162.7906976743</v>
      </c>
      <c r="F16" s="20">
        <f>+F13/(1+F14*F15)</f>
        <v>4651162.7906976743</v>
      </c>
      <c r="H16" s="87"/>
      <c r="I16" s="92"/>
      <c r="J16" s="92"/>
      <c r="K16" s="92"/>
      <c r="L16" s="92"/>
      <c r="M16" s="93"/>
    </row>
    <row r="18" spans="1:12" ht="58.15" customHeight="1">
      <c r="C18" s="32" t="s">
        <v>10</v>
      </c>
      <c r="D18" s="72" t="s">
        <v>14</v>
      </c>
      <c r="E18" s="80"/>
      <c r="F18" s="80"/>
      <c r="G18" s="80"/>
      <c r="H18" s="80"/>
      <c r="I18" s="80"/>
      <c r="J18" s="80"/>
      <c r="K18" s="80"/>
      <c r="L18" s="80"/>
    </row>
    <row r="19" spans="1:12" s="11" customFormat="1" ht="4.1500000000000004" customHeight="1">
      <c r="A19" s="1"/>
      <c r="B19" s="25"/>
      <c r="C19" s="34"/>
      <c r="D19" s="30"/>
      <c r="E19" s="30"/>
      <c r="F19" s="30"/>
      <c r="G19" s="30"/>
      <c r="H19" s="30"/>
    </row>
    <row r="20" spans="1:12">
      <c r="D20" s="16" t="s">
        <v>5</v>
      </c>
      <c r="E20" s="17">
        <v>50000000</v>
      </c>
      <c r="G20" s="16" t="s">
        <v>7</v>
      </c>
      <c r="H20" s="23">
        <f>+E23</f>
        <v>122000000</v>
      </c>
    </row>
    <row r="21" spans="1:12">
      <c r="D21" s="16" t="s">
        <v>1</v>
      </c>
      <c r="E21" s="18">
        <v>0.18</v>
      </c>
      <c r="G21" s="16" t="s">
        <v>5</v>
      </c>
      <c r="H21" s="23">
        <f>+E20</f>
        <v>50000000</v>
      </c>
    </row>
    <row r="22" spans="1:12" ht="15.75">
      <c r="D22" s="16" t="s">
        <v>2</v>
      </c>
      <c r="E22" s="19">
        <v>8</v>
      </c>
      <c r="G22" s="22" t="s">
        <v>9</v>
      </c>
      <c r="H22" s="24">
        <f>+H20-H21</f>
        <v>72000000</v>
      </c>
    </row>
    <row r="23" spans="1:12">
      <c r="D23" s="21" t="s">
        <v>7</v>
      </c>
      <c r="E23" s="20">
        <f>+E20*(1+E21*E22)</f>
        <v>122000000</v>
      </c>
    </row>
    <row r="24" spans="1:12">
      <c r="D24" s="31"/>
      <c r="E24" s="29"/>
      <c r="F24" s="11"/>
      <c r="G24" s="11"/>
      <c r="H24" s="11"/>
    </row>
    <row r="26" spans="1:12" ht="30.6" customHeight="1">
      <c r="C26" s="32" t="s">
        <v>13</v>
      </c>
      <c r="D26" s="72" t="s">
        <v>12</v>
      </c>
      <c r="E26" s="80"/>
      <c r="F26" s="80"/>
      <c r="G26" s="80"/>
      <c r="H26" s="80"/>
      <c r="I26" s="80"/>
      <c r="J26" s="80"/>
      <c r="K26" s="80"/>
      <c r="L26" s="80"/>
    </row>
    <row r="27" spans="1:12">
      <c r="D27" s="81" t="s">
        <v>11</v>
      </c>
      <c r="E27" s="81"/>
    </row>
    <row r="28" spans="1:12">
      <c r="D28" s="16" t="s">
        <v>9</v>
      </c>
      <c r="E28" s="17">
        <v>4500000</v>
      </c>
      <c r="G28" s="27" t="s">
        <v>5</v>
      </c>
      <c r="H28" s="20">
        <v>12500000</v>
      </c>
    </row>
    <row r="29" spans="1:12">
      <c r="D29" s="16" t="s">
        <v>1</v>
      </c>
      <c r="E29" s="18">
        <v>0.12</v>
      </c>
      <c r="G29" s="16" t="s">
        <v>1</v>
      </c>
      <c r="H29" s="18">
        <v>0.12</v>
      </c>
    </row>
    <row r="30" spans="1:12" ht="15.75">
      <c r="D30" s="16" t="s">
        <v>2</v>
      </c>
      <c r="E30" s="19">
        <v>3</v>
      </c>
      <c r="G30" s="16" t="s">
        <v>2</v>
      </c>
      <c r="H30" s="19">
        <v>3</v>
      </c>
    </row>
    <row r="31" spans="1:12">
      <c r="D31" s="27" t="s">
        <v>5</v>
      </c>
      <c r="E31" s="20">
        <f>+E28/(E29*E30)</f>
        <v>12500000</v>
      </c>
      <c r="G31" s="16" t="s">
        <v>7</v>
      </c>
      <c r="H31" s="17">
        <f>+H28*(1+H29*H30)</f>
        <v>17000000</v>
      </c>
    </row>
    <row r="32" spans="1:12">
      <c r="G32" s="16" t="s">
        <v>9</v>
      </c>
      <c r="H32" s="28">
        <f>+H31-H28</f>
        <v>4500000</v>
      </c>
    </row>
  </sheetData>
  <mergeCells count="8">
    <mergeCell ref="D26:L26"/>
    <mergeCell ref="D27:E27"/>
    <mergeCell ref="E2:L2"/>
    <mergeCell ref="D5:L5"/>
    <mergeCell ref="D12:L12"/>
    <mergeCell ref="H13:H16"/>
    <mergeCell ref="I13:M16"/>
    <mergeCell ref="D18:L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TAREA II EXCEL FINANCIERO</vt:lpstr>
      <vt:lpstr>Francés</vt:lpstr>
      <vt:lpstr>Alemán</vt:lpstr>
      <vt:lpstr>Ejercicios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usu</cp:lastModifiedBy>
  <dcterms:created xsi:type="dcterms:W3CDTF">2021-01-02T14:20:35Z</dcterms:created>
  <dcterms:modified xsi:type="dcterms:W3CDTF">2021-07-24T03:42:39Z</dcterms:modified>
</cp:coreProperties>
</file>